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96"/>
  </bookViews>
  <sheets>
    <sheet name="Всего-дор" sheetId="4" r:id="rId1"/>
    <sheet name="Лист1" sheetId="5" r:id="rId2"/>
  </sheets>
  <definedNames>
    <definedName name="_xlnm._FilterDatabase" localSheetId="0" hidden="1">'Всего-дор'!$A$19:$AG$19</definedName>
    <definedName name="_xlnm.Print_Titles" localSheetId="0">'Всего-дор'!$19:$19</definedName>
    <definedName name="_xlnm.Print_Area" localSheetId="0">'Всего-дор'!$A$1:$AB$111</definedName>
  </definedNames>
  <calcPr calcId="152511"/>
</workbook>
</file>

<file path=xl/calcChain.xml><?xml version="1.0" encoding="utf-8"?>
<calcChain xmlns="http://schemas.openxmlformats.org/spreadsheetml/2006/main">
  <c r="V34" i="4" l="1"/>
  <c r="W34" i="4"/>
  <c r="X34" i="4"/>
  <c r="Y34" i="4"/>
  <c r="Z34" i="4"/>
  <c r="AA34" i="4"/>
  <c r="AB34" i="4"/>
  <c r="R34" i="4"/>
  <c r="U39" i="4"/>
  <c r="U34" i="4" s="1"/>
  <c r="U43" i="4"/>
  <c r="U35" i="4"/>
  <c r="U36" i="4"/>
  <c r="T43" i="4"/>
  <c r="T34" i="4" s="1"/>
  <c r="T36" i="4"/>
  <c r="S39" i="4" l="1"/>
  <c r="V33" i="4" l="1"/>
  <c r="W33" i="4"/>
  <c r="X33" i="4"/>
  <c r="Y33" i="4"/>
  <c r="Z33" i="4"/>
  <c r="AA33" i="4"/>
  <c r="AB33" i="4"/>
  <c r="W72" i="4" l="1"/>
  <c r="W70" i="4" s="1"/>
  <c r="X72" i="4"/>
  <c r="X70" i="4" s="1"/>
  <c r="Y72" i="4"/>
  <c r="Y70" i="4" s="1"/>
  <c r="Z72" i="4"/>
  <c r="Z70" i="4" s="1"/>
  <c r="AA72" i="4"/>
  <c r="AA70" i="4" s="1"/>
  <c r="AB72" i="4"/>
  <c r="AB70" i="4" s="1"/>
  <c r="V72" i="4"/>
  <c r="V70" i="4" s="1"/>
  <c r="U72" i="4"/>
  <c r="U70" i="4" s="1"/>
  <c r="T72" i="4"/>
  <c r="S98" i="4" l="1"/>
  <c r="S41" i="4" l="1"/>
  <c r="S34" i="4" s="1"/>
  <c r="R51" i="4" l="1"/>
  <c r="R50" i="4" s="1"/>
  <c r="S51" i="4"/>
  <c r="S50" i="4" s="1"/>
  <c r="T51" i="4"/>
  <c r="T50" i="4" s="1"/>
  <c r="R36" i="4"/>
  <c r="R35" i="4"/>
  <c r="S103" i="4"/>
  <c r="T103" i="4"/>
  <c r="U103" i="4"/>
  <c r="V103" i="4"/>
  <c r="W103" i="4"/>
  <c r="X103" i="4"/>
  <c r="Y103" i="4"/>
  <c r="Z103" i="4"/>
  <c r="AA103" i="4"/>
  <c r="AB103" i="4"/>
  <c r="R103" i="4"/>
  <c r="R33" i="4" l="1"/>
  <c r="S33" i="4" l="1"/>
  <c r="T33" i="4" l="1"/>
  <c r="U33" i="4"/>
  <c r="U31" i="4"/>
  <c r="U29" i="4" s="1"/>
  <c r="T31" i="4"/>
  <c r="T29" i="4" s="1"/>
  <c r="S31" i="4"/>
  <c r="S29" i="4" s="1"/>
  <c r="R31" i="4"/>
  <c r="R30" i="4"/>
  <c r="R29" i="4" l="1"/>
  <c r="S56" i="4"/>
  <c r="T56" i="4"/>
  <c r="U56" i="4"/>
  <c r="V56" i="4"/>
  <c r="W56" i="4"/>
  <c r="X56" i="4"/>
  <c r="Y56" i="4"/>
  <c r="Z56" i="4"/>
  <c r="AA56" i="4"/>
  <c r="AB56" i="4"/>
  <c r="R56" i="4"/>
  <c r="U27" i="4" l="1"/>
  <c r="U26" i="4" s="1"/>
  <c r="S27" i="4" l="1"/>
  <c r="S26" i="4" s="1"/>
  <c r="S25" i="4" s="1"/>
  <c r="T27" i="4"/>
  <c r="T26" i="4" s="1"/>
  <c r="R27" i="4" l="1"/>
  <c r="R26" i="4" s="1"/>
  <c r="S81" i="4" l="1"/>
  <c r="T81" i="4"/>
  <c r="U81" i="4"/>
  <c r="V81" i="4"/>
  <c r="W81" i="4"/>
  <c r="X81" i="4"/>
  <c r="Y81" i="4"/>
  <c r="Z81" i="4"/>
  <c r="AA81" i="4"/>
  <c r="AB81" i="4"/>
  <c r="S80" i="4"/>
  <c r="S70" i="4" s="1"/>
  <c r="S55" i="4" s="1"/>
  <c r="T80" i="4"/>
  <c r="T70" i="4" s="1"/>
  <c r="R80" i="4"/>
  <c r="R70" i="4" l="1"/>
  <c r="R55" i="4" s="1"/>
  <c r="T59" i="4"/>
  <c r="U59" i="4"/>
  <c r="V59" i="4"/>
  <c r="W59" i="4"/>
  <c r="X59" i="4"/>
  <c r="Y59" i="4"/>
  <c r="Z59" i="4"/>
  <c r="AA59" i="4"/>
  <c r="AB59" i="4"/>
  <c r="S58" i="4"/>
  <c r="T58" i="4"/>
  <c r="U58" i="4"/>
  <c r="V58" i="4"/>
  <c r="W58" i="4"/>
  <c r="X58" i="4"/>
  <c r="Y58" i="4"/>
  <c r="Z58" i="4"/>
  <c r="AA58" i="4"/>
  <c r="AB58" i="4"/>
  <c r="S57" i="4"/>
  <c r="T57" i="4"/>
  <c r="U57" i="4"/>
  <c r="V57" i="4"/>
  <c r="W57" i="4"/>
  <c r="X57" i="4"/>
  <c r="Y57" i="4"/>
  <c r="Z57" i="4"/>
  <c r="AA57" i="4"/>
  <c r="AB57" i="4"/>
  <c r="R57" i="4"/>
  <c r="U55" i="4"/>
  <c r="V55" i="4"/>
  <c r="X55" i="4"/>
  <c r="AB55" i="4"/>
  <c r="AB25" i="4" l="1"/>
  <c r="AB20" i="4" s="1"/>
  <c r="X25" i="4"/>
  <c r="X20" i="4" s="1"/>
  <c r="V25" i="4"/>
  <c r="V20" i="4" s="1"/>
  <c r="U25" i="4"/>
  <c r="U20" i="4" s="1"/>
  <c r="R25" i="4"/>
  <c r="R20" i="4" s="1"/>
  <c r="W55" i="4"/>
  <c r="AA55" i="4"/>
  <c r="Z55" i="4"/>
  <c r="Y55" i="4"/>
  <c r="AB23" i="4"/>
  <c r="X23" i="4"/>
  <c r="T23" i="4"/>
  <c r="AA23" i="4"/>
  <c r="W23" i="4"/>
  <c r="S23" i="4"/>
  <c r="Z23" i="4"/>
  <c r="V23" i="4"/>
  <c r="Y23" i="4"/>
  <c r="U23" i="4"/>
  <c r="R81" i="4"/>
  <c r="AA25" i="4" l="1"/>
  <c r="AA20" i="4" s="1"/>
  <c r="Y25" i="4"/>
  <c r="Y20" i="4" s="1"/>
  <c r="W25" i="4"/>
  <c r="W20" i="4" s="1"/>
  <c r="Z25" i="4"/>
  <c r="Z20" i="4" s="1"/>
  <c r="T55" i="4"/>
  <c r="T25" i="4" s="1"/>
  <c r="T20" i="4" s="1"/>
  <c r="R23" i="4"/>
  <c r="S20" i="4" l="1"/>
</calcChain>
</file>

<file path=xl/sharedStrings.xml><?xml version="1.0" encoding="utf-8"?>
<sst xmlns="http://schemas.openxmlformats.org/spreadsheetml/2006/main" count="595" uniqueCount="181">
  <si>
    <t>%</t>
  </si>
  <si>
    <t>км</t>
  </si>
  <si>
    <t>Единица измерения</t>
  </si>
  <si>
    <t>кв. м</t>
  </si>
  <si>
    <t>п. м</t>
  </si>
  <si>
    <t>Муниципальная программа, всего</t>
  </si>
  <si>
    <t>единиц</t>
  </si>
  <si>
    <t>Приложение 1 
к постановлению администрации города Твери
от «_____» _________________  2018 №  _________</t>
  </si>
  <si>
    <t>м3</t>
  </si>
  <si>
    <t>Характеристика  муниципальной программы города Твери</t>
  </si>
  <si>
    <t>Ответственный исполнитель муниципальной программы города Твери - Департамент дорожного хозяйства, благоустройства и транспорта администрации города Твери</t>
  </si>
  <si>
    <t>Принятые обозначения и сокращения:</t>
  </si>
  <si>
    <t>Программа</t>
  </si>
  <si>
    <t>Направление</t>
  </si>
  <si>
    <t>Тип струк-турного элемента</t>
  </si>
  <si>
    <t>Структурный элемент (муниципальный проект, комплекс процессных мероприятий)</t>
  </si>
  <si>
    <t>Задача муниципального проекта, комплекса процессных мероприятий</t>
  </si>
  <si>
    <t>Дополнительный аналитический код</t>
  </si>
  <si>
    <t>Мероприятие
(результат)</t>
  </si>
  <si>
    <t>Ответственный исполнитель, соисполнитель, участник муниципальной программы</t>
  </si>
  <si>
    <t>Направление расходов  (КЦСР 10 знаков)</t>
  </si>
  <si>
    <t>Код АИП</t>
  </si>
  <si>
    <t xml:space="preserve">Код бюджетной классификации </t>
  </si>
  <si>
    <t>Наименование муниципальной программы, целей, показателей цели, направлений, задач, мероприятий (результатов), показателей, параметров мероприятий (результатов) (далее - параметр)</t>
  </si>
  <si>
    <t>Годы реализации муниципальной программы</t>
  </si>
  <si>
    <t>2. Цель – цель муниципальной программы</t>
  </si>
  <si>
    <t>3. Направление – направление муниципальной программы</t>
  </si>
  <si>
    <t>7. Параметр меропрития  (результата) – показатель мероприятия структурного элемента муниципальной программы</t>
  </si>
  <si>
    <t>1. Муниципальная программа – муниципальная программа города Твери «Развитие дорожного хояйства города Твери»</t>
  </si>
  <si>
    <t>4. Задача – задача муниципального проекта, комплекса процессных мероприятий</t>
  </si>
  <si>
    <t>5. Мероприятие (результат) – мероприятие муниципального проекта, комплекса процессных мероприятий</t>
  </si>
  <si>
    <t>6. Показатель – показатель цели муниципальной программы, показатель задачи муниципального проекта, показатель задачи комплекса процессных мероприятий</t>
  </si>
  <si>
    <r>
      <rPr>
        <b/>
        <sz val="14"/>
        <rFont val="Times New Roman"/>
        <family val="1"/>
        <charset val="204"/>
      </rPr>
      <t xml:space="preserve">Цель </t>
    </r>
    <r>
      <rPr>
        <sz val="14"/>
        <rFont val="Times New Roman"/>
        <family val="1"/>
        <charset val="204"/>
      </rPr>
      <t>«Обеспечение развития дорожного хозяйства города Твери»</t>
    </r>
  </si>
  <si>
    <t xml:space="preserve">«Развитие дорожного хозяйства города Твери» </t>
  </si>
  <si>
    <t>0</t>
  </si>
  <si>
    <t>1</t>
  </si>
  <si>
    <t>2</t>
  </si>
  <si>
    <t>3</t>
  </si>
  <si>
    <t>4</t>
  </si>
  <si>
    <t>5</t>
  </si>
  <si>
    <t>8</t>
  </si>
  <si>
    <t>-</t>
  </si>
  <si>
    <t>9</t>
  </si>
  <si>
    <t>9Д199</t>
  </si>
  <si>
    <t>0Д010</t>
  </si>
  <si>
    <t>9Д599</t>
  </si>
  <si>
    <t>И</t>
  </si>
  <si>
    <t>х</t>
  </si>
  <si>
    <t xml:space="preserve"> </t>
  </si>
  <si>
    <t>штука</t>
  </si>
  <si>
    <t xml:space="preserve"> «Приложение 
к муниципальной программе
«Развитие дорожного хозяйства города Твери» 
</t>
  </si>
  <si>
    <t>балл</t>
  </si>
  <si>
    <t>Муниципальный проект (АИП)</t>
  </si>
  <si>
    <t xml:space="preserve">Комплекс процессных мероприятий </t>
  </si>
  <si>
    <t>08</t>
  </si>
  <si>
    <t>01</t>
  </si>
  <si>
    <t>02</t>
  </si>
  <si>
    <t>03</t>
  </si>
  <si>
    <t>04</t>
  </si>
  <si>
    <t>05</t>
  </si>
  <si>
    <r>
      <rPr>
        <b/>
        <sz val="14"/>
        <rFont val="Times New Roman"/>
        <family val="1"/>
        <charset val="204"/>
      </rPr>
      <t xml:space="preserve">Мероприятие 2.04 </t>
    </r>
    <r>
      <rPr>
        <sz val="14"/>
        <rFont val="Times New Roman"/>
        <family val="1"/>
        <charset val="204"/>
      </rPr>
      <t xml:space="preserve">
«Укрепление материально-технической базы муниципальных предприятий и учреждений, осуществляющих дорожную деятельность на территории города Твери»</t>
    </r>
  </si>
  <si>
    <t>07</t>
  </si>
  <si>
    <t>9Д042</t>
  </si>
  <si>
    <t>20</t>
  </si>
  <si>
    <t>45</t>
  </si>
  <si>
    <t>S0151</t>
  </si>
  <si>
    <t>081И9А4180</t>
  </si>
  <si>
    <t>081И954180</t>
  </si>
  <si>
    <t>А4180</t>
  </si>
  <si>
    <t>54180</t>
  </si>
  <si>
    <t>00000</t>
  </si>
  <si>
    <t>081И900000</t>
  </si>
  <si>
    <t>084019Д199</t>
  </si>
  <si>
    <t>06</t>
  </si>
  <si>
    <t>084029Д599</t>
  </si>
  <si>
    <t>084029Д199</t>
  </si>
  <si>
    <t xml:space="preserve">Финансовый год, предшествующий году начала реализации государственной программы, 
2025 год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</si>
  <si>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083019Д042</t>
  </si>
  <si>
    <t>082010Д010</t>
  </si>
  <si>
    <t>08201S0151</t>
  </si>
  <si>
    <t xml:space="preserve">Муниципальные проекты </t>
  </si>
  <si>
    <t>2,39;2,61;2,62;2,64;2,65;2,66;2,67</t>
  </si>
  <si>
    <t>2,36;2,56;2,68;2,69</t>
  </si>
  <si>
    <t>2,63;2,70;2,71</t>
  </si>
  <si>
    <r>
      <rPr>
        <b/>
        <sz val="14"/>
        <rFont val="Times New Roman"/>
        <family val="1"/>
        <charset val="204"/>
      </rPr>
      <t>Мероприятие 3.01</t>
    </r>
    <r>
      <rPr>
        <sz val="14"/>
        <rFont val="Times New Roman"/>
        <family val="1"/>
        <charset val="204"/>
      </rPr>
      <t xml:space="preserve"> 
«Согласование маршрута движения автотранспортных средств, осуществляющих перевозку опасных грузов на участках автомобильных дорог местного значения» 1 - выполнено / 0 - не выполнено</t>
    </r>
  </si>
  <si>
    <r>
      <rPr>
        <b/>
        <sz val="14"/>
        <rFont val="Times New Roman"/>
        <family val="1"/>
        <charset val="204"/>
      </rPr>
      <t>Мероприятие 3.02</t>
    </r>
    <r>
      <rPr>
        <sz val="14"/>
        <rFont val="Times New Roman"/>
        <family val="1"/>
        <charset val="204"/>
      </rPr>
      <t xml:space="preserve"> 
«Выдача согласований на перевозку тяжеловесных и (или) крупногабаритных грузов» 1 - выполнено / 0 - не выполнено</t>
    </r>
  </si>
  <si>
    <r>
      <rPr>
        <b/>
        <sz val="14"/>
        <rFont val="Times New Roman"/>
        <family val="1"/>
        <charset val="204"/>
      </rPr>
      <t xml:space="preserve">Мероприятие 3.03 
</t>
    </r>
    <r>
      <rPr>
        <sz val="14"/>
        <rFont val="Times New Roman"/>
        <family val="1"/>
        <charset val="204"/>
      </rPr>
      <t>«Контроль динамики дебиторской задолженности по неналоговым доходам» 1 - выполнено / 0 - не выполнено</t>
    </r>
  </si>
  <si>
    <r>
      <rPr>
        <b/>
        <sz val="14"/>
        <rFont val="Times New Roman"/>
        <family val="1"/>
        <charset val="204"/>
      </rPr>
      <t>Мероприятие 2.05</t>
    </r>
    <r>
      <rPr>
        <sz val="14"/>
        <rFont val="Times New Roman"/>
        <family val="1"/>
        <charset val="204"/>
      </rPr>
      <t xml:space="preserve"> 
«Правовое сопровождение деятельности подведомственных учреждений»</t>
    </r>
  </si>
  <si>
    <r>
      <t xml:space="preserve">Мероприятие 2.03 
</t>
    </r>
    <r>
      <rPr>
        <sz val="14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</si>
  <si>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r>
      <t>Показатель 2 
«</t>
    </r>
    <r>
      <rPr>
        <sz val="14"/>
        <rFont val="Times New Roman"/>
        <family val="1"/>
        <charset val="204"/>
      </rPr>
      <t>Общий объем производства работ на автомобильных дорогах общего пользования местного значения на территории города Твери»</t>
    </r>
  </si>
  <si>
    <r>
      <t xml:space="preserve">Показатель 3 
</t>
    </r>
    <r>
      <rPr>
        <sz val="14"/>
        <rFont val="Times New Roman"/>
        <family val="1"/>
        <charset val="204"/>
      </rPr>
      <t>«Доля протяженности автомобильных дорог общего пользования местного значения, соответствующих нормативным требованиям, в общей протяженности автомобильных дорог общего пользования местного значения»</t>
    </r>
  </si>
  <si>
    <r>
      <t xml:space="preserve">Показатель 3 
</t>
    </r>
    <r>
      <rPr>
        <sz val="14"/>
        <rFont val="Times New Roman"/>
        <family val="1"/>
        <charset val="204"/>
      </rPr>
      <t>«Площадь территории образовательных организаций, приведенная в нормативное состояние»</t>
    </r>
  </si>
  <si>
    <r>
      <t xml:space="preserve">Показатель 2 
</t>
    </r>
    <r>
      <rPr>
        <sz val="14"/>
        <rFont val="Times New Roman"/>
        <family val="1"/>
        <charset val="204"/>
      </rPr>
      <t>«Площадь отремонтированных тротуаров»</t>
    </r>
  </si>
  <si>
    <r>
      <t xml:space="preserve">Параметр 1 
</t>
    </r>
    <r>
      <rPr>
        <sz val="14"/>
        <rFont val="Times New Roman"/>
        <family val="1"/>
        <charset val="204"/>
      </rPr>
      <t>«Количество объектов»</t>
    </r>
  </si>
  <si>
    <t>Задача 1 
«Строительство (реконструкция) автомобильных дорог общего пользования и искусственных сооружений на них»</t>
  </si>
  <si>
    <r>
      <t xml:space="preserve">Показатель 1 
</t>
    </r>
    <r>
      <rPr>
        <sz val="14"/>
        <rFont val="Times New Roman"/>
        <family val="1"/>
        <charset val="204"/>
      </rPr>
      <t>«Протяженность построенной линии наружного освещения»</t>
    </r>
  </si>
  <si>
    <r>
      <t xml:space="preserve">Мероприятие 1.01 
</t>
    </r>
    <r>
      <rPr>
        <sz val="14"/>
        <rFont val="Times New Roman"/>
        <family val="1"/>
        <charset val="204"/>
      </rPr>
      <t>«Наружное освещение»</t>
    </r>
  </si>
  <si>
    <r>
      <t xml:space="preserve">Параметр 2 
</t>
    </r>
    <r>
      <rPr>
        <sz val="14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</si>
  <si>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t>Задача 1 
«Капитальный и текущий ремонт автомобильных дорог общего пользования и искусственных сооружений на них»</t>
  </si>
  <si>
    <r>
      <rPr>
        <b/>
        <sz val="14"/>
        <rFont val="Times New Roman"/>
        <family val="1"/>
        <charset val="204"/>
      </rPr>
      <t xml:space="preserve">Мероприятие 1.01 
</t>
    </r>
    <r>
      <rPr>
        <sz val="14"/>
        <rFont val="Times New Roman"/>
        <family val="1"/>
        <charset val="204"/>
      </rPr>
      <t>«Внедрение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человек»</t>
    </r>
  </si>
  <si>
    <r>
      <rPr>
        <b/>
        <sz val="14"/>
        <rFont val="Times New Roman"/>
        <family val="1"/>
        <charset val="204"/>
      </rPr>
      <t xml:space="preserve">Мероприятие 2.06 
</t>
    </r>
    <r>
      <rPr>
        <sz val="14"/>
        <rFont val="Times New Roman"/>
        <family val="1"/>
        <charset val="204"/>
      </rPr>
      <t>«Обеспечение транспортной безопасности на объектах транспортной инфраструктуры, расположенных на территории города Твери»</t>
    </r>
  </si>
  <si>
    <r>
      <t xml:space="preserve">Параметр 1 
</t>
    </r>
    <r>
      <rPr>
        <sz val="14"/>
        <rFont val="Times New Roman"/>
        <family val="1"/>
        <charset val="204"/>
      </rPr>
      <t>«Осуществление строительного контроля за выполнением работ» (выполнено - 1 / не выполнено - 0)</t>
    </r>
  </si>
  <si>
    <r>
      <t xml:space="preserve">Мероприятие 2.03 
</t>
    </r>
    <r>
      <rPr>
        <i/>
        <sz val="14"/>
        <rFont val="Times New Roman"/>
        <family val="1"/>
        <charset val="204"/>
      </rPr>
      <t>«Проведение противопаводковых мероприятий и содержание сетей ливневой канализации»</t>
    </r>
  </si>
  <si>
    <t>08 0 00 00000</t>
  </si>
  <si>
    <t>08 1 00 00000</t>
  </si>
  <si>
    <t>08 1 И9 00000</t>
  </si>
  <si>
    <t>08 2 00 00000</t>
  </si>
  <si>
    <t>08 2 01 00000</t>
  </si>
  <si>
    <t>12</t>
  </si>
  <si>
    <t>08 3 01 00000</t>
  </si>
  <si>
    <t>08 3 00 00000</t>
  </si>
  <si>
    <t>08 4 00 00000</t>
  </si>
  <si>
    <t>08 4 01 00000</t>
  </si>
  <si>
    <t>08 4 02 00000</t>
  </si>
  <si>
    <t>9Д999</t>
  </si>
  <si>
    <t>084029Д999</t>
  </si>
  <si>
    <r>
      <rPr>
        <b/>
        <sz val="14"/>
        <rFont val="Times New Roman"/>
        <family val="1"/>
        <charset val="204"/>
      </rPr>
      <t xml:space="preserve">Мероприятие 2.07 
</t>
    </r>
    <r>
      <rPr>
        <sz val="14"/>
        <rFont val="Times New Roman"/>
        <family val="1"/>
        <charset val="204"/>
      </rPr>
      <t>«Содержание интеллектуальной транспортной системы»</t>
    </r>
  </si>
  <si>
    <r>
      <rPr>
        <b/>
        <sz val="14"/>
        <rFont val="Times New Roman"/>
        <family val="1"/>
        <charset val="204"/>
      </rPr>
      <t>Мероприятие 1.01</t>
    </r>
    <r>
      <rPr>
        <sz val="14"/>
        <rFont val="Times New Roman"/>
        <family val="1"/>
        <charset val="204"/>
      </rPr>
      <t xml:space="preserve"> 
«Капитальный ремонт автомобильных  дорог города, включая тротуары»</t>
    </r>
  </si>
  <si>
    <r>
      <rPr>
        <b/>
        <sz val="14"/>
        <rFont val="Times New Roman"/>
        <family val="1"/>
        <charset val="204"/>
      </rPr>
      <t>Мероприятие 1.02</t>
    </r>
    <r>
      <rPr>
        <sz val="14"/>
        <rFont val="Times New Roman"/>
        <family val="1"/>
        <charset val="204"/>
      </rPr>
      <t xml:space="preserve"> 
«Текущий ремонт автомобильных дорог города, включая тротуары»</t>
    </r>
  </si>
  <si>
    <r>
      <rPr>
        <b/>
        <sz val="14"/>
        <rFont val="Times New Roman"/>
        <family val="1"/>
        <charset val="204"/>
      </rPr>
      <t>Мероприятие 2.01</t>
    </r>
    <r>
      <rPr>
        <sz val="14"/>
        <rFont val="Times New Roman"/>
        <family val="1"/>
        <charset val="204"/>
      </rPr>
      <t xml:space="preserve"> 
«Содержание автомобильных дорог общего пользования и искусственных сооружений на них» </t>
    </r>
  </si>
  <si>
    <r>
      <rPr>
        <b/>
        <sz val="14"/>
        <rFont val="Times New Roman"/>
        <family val="1"/>
        <charset val="204"/>
      </rPr>
      <t>Мероприятие 2.02</t>
    </r>
    <r>
      <rPr>
        <sz val="14"/>
        <rFont val="Times New Roman"/>
        <family val="1"/>
        <charset val="204"/>
      </rPr>
      <t xml:space="preserve"> 
«Содержание, модернизация и установка новых светофорных объектов»</t>
    </r>
  </si>
  <si>
    <t>Начальник департамента                                                                                                                                                                                                                                                                                                                 А. В. Михайлов</t>
  </si>
  <si>
    <t>Задача 1 
«Цифровизация дорожной отрасли»</t>
  </si>
  <si>
    <r>
      <rPr>
        <b/>
        <sz val="14"/>
        <rFont val="Times New Roman"/>
        <family val="1"/>
        <charset val="204"/>
      </rPr>
      <t xml:space="preserve">Мероприятие 1.02 
</t>
    </r>
    <r>
      <rPr>
        <sz val="14"/>
        <rFont val="Times New Roman"/>
        <family val="1"/>
        <charset val="204"/>
      </rPr>
      <t>«Капитальный ремонт (ремонт) территорий образовательных организаций»</t>
    </r>
  </si>
  <si>
    <t>2. Муниципальный проект 
«Обеспечение прироста протяженности автомобильных дорог общего пользования», реализуемый в рамках государственной программы Тверской области «Развитие транспортного комплекса и дорожного хозяйства Тверской области»</t>
  </si>
  <si>
    <t xml:space="preserve">Задача 1 
«Реализация закона Тверской области «О статусе города Тверской области, удостоенного почетного звания Российской Федерации «Город воинской славы» </t>
  </si>
  <si>
    <r>
      <rPr>
        <b/>
        <sz val="14"/>
        <color rgb="FF00B0F0"/>
        <rFont val="Times New Roman"/>
        <family val="1"/>
        <charset val="204"/>
      </rPr>
      <t xml:space="preserve">Параметр 1 </t>
    </r>
    <r>
      <rPr>
        <sz val="14"/>
        <color rgb="FF00B0F0"/>
        <rFont val="Times New Roman"/>
        <family val="1"/>
        <charset val="204"/>
      </rPr>
      <t>«Осуществление системной юридической поддержки» (выполнено - 1 / не выполнено - 0)</t>
    </r>
  </si>
  <si>
    <r>
      <t xml:space="preserve">Параметр 1 
</t>
    </r>
    <r>
      <rPr>
        <sz val="14"/>
        <color rgb="FF00B0F0"/>
        <rFont val="Times New Roman"/>
        <family val="1"/>
        <charset val="204"/>
      </rPr>
      <t>«Осуществление содержания интеллектуальной транспортной системы» (выполнено - 1 / не выполнено - 0)</t>
    </r>
  </si>
  <si>
    <r>
      <t xml:space="preserve">Показатель 1 
</t>
    </r>
    <r>
      <rPr>
        <sz val="14"/>
        <rFont val="Times New Roman"/>
        <family val="1"/>
        <charset val="204"/>
      </rPr>
      <t>«Протяженность сети автомобильных дорог общего пользования местного значения на территории города Твери»</t>
    </r>
  </si>
  <si>
    <r>
      <t xml:space="preserve">Параметр 1 
</t>
    </r>
    <r>
      <rPr>
        <sz val="14"/>
        <color rgb="FFFF0000"/>
        <rFont val="Times New Roman"/>
        <family val="1"/>
        <charset val="204"/>
      </rPr>
      <t>«Количество объектов»</t>
    </r>
  </si>
  <si>
    <r>
      <rPr>
        <b/>
        <sz val="14"/>
        <rFont val="Times New Roman"/>
        <family val="1"/>
        <charset val="204"/>
      </rPr>
      <t xml:space="preserve">Параметр 1 
</t>
    </r>
    <r>
      <rPr>
        <sz val="14"/>
        <rFont val="Times New Roman"/>
        <family val="1"/>
        <charset val="204"/>
      </rPr>
      <t>«Количество внедренных интеллектуальных транспортных систем»</t>
    </r>
  </si>
  <si>
    <r>
      <t xml:space="preserve">Параметр 1 
</t>
    </r>
    <r>
      <rPr>
        <sz val="14"/>
        <rFont val="Times New Roman"/>
        <family val="1"/>
        <charset val="204"/>
      </rPr>
      <t>«Общая площадь отремонтированных автомобильных дорог и искусственных сооружений на них»</t>
    </r>
  </si>
  <si>
    <r>
      <rPr>
        <b/>
        <sz val="14"/>
        <rFont val="Times New Roman"/>
        <family val="1"/>
        <charset val="204"/>
      </rPr>
      <t>Параметр 3</t>
    </r>
    <r>
      <rPr>
        <sz val="14"/>
        <rFont val="Times New Roman"/>
        <family val="1"/>
        <charset val="204"/>
      </rPr>
      <t xml:space="preserve"> 
«Общая протяженность отремонтированных автомобильных дорог, включая тротуары»</t>
    </r>
  </si>
  <si>
    <r>
      <t xml:space="preserve">Параметр 2 
</t>
    </r>
    <r>
      <rPr>
        <sz val="14"/>
        <rFont val="Times New Roman"/>
        <family val="1"/>
        <charset val="204"/>
      </rPr>
      <t>«Общая площадь отремонтированных тротуаров»</t>
    </r>
  </si>
  <si>
    <r>
      <t xml:space="preserve">Параметр 1 
</t>
    </r>
    <r>
      <rPr>
        <sz val="14"/>
        <rFont val="Times New Roman"/>
        <family val="1"/>
        <charset val="204"/>
      </rPr>
      <t>«Количество разработанных комплектов проектно-сметной документации»</t>
    </r>
  </si>
  <si>
    <r>
      <rPr>
        <b/>
        <sz val="14"/>
        <rFont val="Times New Roman"/>
        <family val="1"/>
        <charset val="204"/>
      </rPr>
      <t xml:space="preserve">Параметр 2 
</t>
    </r>
    <r>
      <rPr>
        <sz val="14"/>
        <rFont val="Times New Roman"/>
        <family val="1"/>
        <charset val="204"/>
      </rPr>
      <t>«Площадь капитального ремонта автомобильных дорог города, включая тротуары»</t>
    </r>
  </si>
  <si>
    <r>
      <rPr>
        <b/>
        <sz val="14"/>
        <rFont val="Times New Roman"/>
        <family val="1"/>
        <charset val="204"/>
      </rPr>
      <t xml:space="preserve">Параметр 3 
</t>
    </r>
    <r>
      <rPr>
        <sz val="14"/>
        <rFont val="Times New Roman"/>
        <family val="1"/>
        <charset val="204"/>
      </rPr>
      <t>«Площадь капитального ремонта тротуаров»</t>
    </r>
  </si>
  <si>
    <r>
      <rPr>
        <b/>
        <sz val="14"/>
        <rFont val="Times New Roman"/>
        <family val="1"/>
        <charset val="204"/>
      </rPr>
      <t>Параметр 4</t>
    </r>
    <r>
      <rPr>
        <sz val="14"/>
        <rFont val="Times New Roman"/>
        <family val="1"/>
        <charset val="204"/>
      </rPr>
      <t xml:space="preserve"> 
«Протяженность капитального ремонта автомобильных дорог, включая тротуары»</t>
    </r>
  </si>
  <si>
    <r>
      <rPr>
        <b/>
        <sz val="14"/>
        <rFont val="Times New Roman"/>
        <family val="1"/>
        <charset val="204"/>
      </rPr>
      <t xml:space="preserve">Параметр 3 
</t>
    </r>
    <r>
      <rPr>
        <sz val="14"/>
        <rFont val="Times New Roman"/>
        <family val="1"/>
        <charset val="204"/>
      </rPr>
      <t>«Площадь отремонтированных тротуаров»</t>
    </r>
  </si>
  <si>
    <r>
      <rPr>
        <b/>
        <sz val="14"/>
        <rFont val="Times New Roman"/>
        <family val="1"/>
        <charset val="204"/>
      </rPr>
      <t xml:space="preserve">Параметр 2 
</t>
    </r>
    <r>
      <rPr>
        <sz val="14"/>
        <rFont val="Times New Roman"/>
        <family val="1"/>
        <charset val="204"/>
      </rPr>
      <t>«Площадь ремонта автомобильных дорог города, включая тротуары»</t>
    </r>
  </si>
  <si>
    <r>
      <rPr>
        <b/>
        <sz val="14"/>
        <rFont val="Times New Roman"/>
        <family val="1"/>
        <charset val="204"/>
      </rPr>
      <t>Параметр 4</t>
    </r>
    <r>
      <rPr>
        <sz val="14"/>
        <rFont val="Times New Roman"/>
        <family val="1"/>
        <charset val="204"/>
      </rPr>
      <t xml:space="preserve"> 
«Протяженность отремонтированных автомобильных дорог, включая тротуары»</t>
    </r>
  </si>
  <si>
    <t>Задача 2 
«Содержание автомобильных дорог общего пользования и искусственных сооружений на них»</t>
  </si>
  <si>
    <r>
      <t xml:space="preserve">Показатель 1 
</t>
    </r>
    <r>
      <rPr>
        <sz val="14"/>
        <rFont val="Times New Roman"/>
        <family val="1"/>
        <charset val="204"/>
      </rPr>
      <t>«Количество автомобильных дорог общего пользования на территории города Твери»</t>
    </r>
  </si>
  <si>
    <r>
      <rPr>
        <b/>
        <sz val="14"/>
        <rFont val="Times New Roman"/>
        <family val="1"/>
        <charset val="204"/>
      </rPr>
      <t xml:space="preserve">Параметр 1 
</t>
    </r>
    <r>
      <rPr>
        <sz val="14"/>
        <rFont val="Times New Roman"/>
        <family val="1"/>
        <charset val="204"/>
      </rPr>
      <t>«Площадь содержания автомобильных дорог и искусственных сооружений на них»</t>
    </r>
  </si>
  <si>
    <r>
      <rPr>
        <b/>
        <sz val="14"/>
        <rFont val="Times New Roman"/>
        <family val="1"/>
        <charset val="204"/>
      </rPr>
      <t xml:space="preserve">Параметр 2 
</t>
    </r>
    <r>
      <rPr>
        <sz val="14"/>
        <rFont val="Times New Roman"/>
        <family val="1"/>
        <charset val="204"/>
      </rPr>
      <t>«Установлено (заменено) дорожных знаков на автомобильных дорогах города»</t>
    </r>
  </si>
  <si>
    <r>
      <rPr>
        <b/>
        <sz val="14"/>
        <rFont val="Times New Roman"/>
        <family val="1"/>
        <charset val="204"/>
      </rPr>
      <t xml:space="preserve">Параметр 3 
</t>
    </r>
    <r>
      <rPr>
        <sz val="14"/>
        <rFont val="Times New Roman"/>
        <family val="1"/>
        <charset val="204"/>
      </rPr>
      <t>«Площадь нанесенной дорожной разметки на автомобильных дорогах города»</t>
    </r>
  </si>
  <si>
    <r>
      <rPr>
        <b/>
        <sz val="14"/>
        <rFont val="Times New Roman"/>
        <family val="1"/>
        <charset val="204"/>
      </rPr>
      <t xml:space="preserve">Параметр 4 
</t>
    </r>
    <r>
      <rPr>
        <sz val="14"/>
        <rFont val="Times New Roman"/>
        <family val="1"/>
        <charset val="204"/>
      </rPr>
      <t>«Протяженность содержания сетей ливневой канализации»</t>
    </r>
  </si>
  <si>
    <r>
      <rPr>
        <b/>
        <sz val="14"/>
        <rFont val="Times New Roman"/>
        <family val="1"/>
        <charset val="204"/>
      </rPr>
      <t xml:space="preserve">Параметр 1 
</t>
    </r>
    <r>
      <rPr>
        <sz val="14"/>
        <rFont val="Times New Roman"/>
        <family val="1"/>
        <charset val="204"/>
      </rPr>
      <t>«Количество обслуживаемых светофорных объектов»</t>
    </r>
  </si>
  <si>
    <r>
      <rPr>
        <b/>
        <sz val="14"/>
        <rFont val="Times New Roman"/>
        <family val="1"/>
        <charset val="204"/>
      </rPr>
      <t xml:space="preserve">Параметр 1 
</t>
    </r>
    <r>
      <rPr>
        <sz val="14"/>
        <rFont val="Times New Roman"/>
        <family val="1"/>
        <charset val="204"/>
      </rPr>
      <t>«Общая протяженность прочищенных водоотводных канав на территории города Твери»</t>
    </r>
  </si>
  <si>
    <r>
      <rPr>
        <b/>
        <sz val="14"/>
        <rFont val="Times New Roman"/>
        <family val="1"/>
        <charset val="204"/>
      </rPr>
      <t xml:space="preserve">Параметр 2  
 </t>
    </r>
    <r>
      <rPr>
        <sz val="14"/>
        <rFont val="Times New Roman"/>
        <family val="1"/>
        <charset val="204"/>
      </rPr>
      <t>«Прочистка водоотводных канав на территории Заволжского района»</t>
    </r>
  </si>
  <si>
    <r>
      <rPr>
        <b/>
        <sz val="14"/>
        <rFont val="Times New Roman"/>
        <family val="1"/>
        <charset val="204"/>
      </rPr>
      <t xml:space="preserve">Параметр 3  
</t>
    </r>
    <r>
      <rPr>
        <sz val="14"/>
        <rFont val="Times New Roman"/>
        <family val="1"/>
        <charset val="204"/>
      </rPr>
      <t>«Промывка водопропускных труб на территории Заволжского района»</t>
    </r>
  </si>
  <si>
    <r>
      <rPr>
        <b/>
        <sz val="14"/>
        <rFont val="Times New Roman"/>
        <family val="1"/>
        <charset val="204"/>
      </rPr>
      <t xml:space="preserve">Параметр 4 
</t>
    </r>
    <r>
      <rPr>
        <sz val="14"/>
        <rFont val="Times New Roman"/>
        <family val="1"/>
        <charset val="204"/>
      </rPr>
      <t>«Откачивание поверхностных вод на территории Заволжского района»</t>
    </r>
  </si>
  <si>
    <r>
      <rPr>
        <b/>
        <sz val="14"/>
        <rFont val="Times New Roman"/>
        <family val="1"/>
        <charset val="204"/>
      </rPr>
      <t xml:space="preserve">Параметр 2 
</t>
    </r>
    <r>
      <rPr>
        <sz val="14"/>
        <rFont val="Times New Roman"/>
        <family val="1"/>
        <charset val="204"/>
      </rPr>
      <t>«Установлено новых (модернизировано) светофорных объектов»</t>
    </r>
  </si>
  <si>
    <r>
      <rPr>
        <b/>
        <sz val="14"/>
        <rFont val="Times New Roman"/>
        <family val="1"/>
        <charset val="204"/>
      </rPr>
      <t xml:space="preserve">Параметр 5 
</t>
    </r>
    <r>
      <rPr>
        <sz val="14"/>
        <rFont val="Times New Roman"/>
        <family val="1"/>
        <charset val="204"/>
      </rPr>
      <t>«Прочистка водоотводных канав на территории Пролетарского района»</t>
    </r>
  </si>
  <si>
    <r>
      <rPr>
        <b/>
        <sz val="14"/>
        <rFont val="Times New Roman"/>
        <family val="1"/>
        <charset val="204"/>
      </rPr>
      <t xml:space="preserve">Параметр 6 
</t>
    </r>
    <r>
      <rPr>
        <sz val="14"/>
        <rFont val="Times New Roman"/>
        <family val="1"/>
        <charset val="204"/>
      </rPr>
      <t>«Промывка водопропускных труб на территории Пролетарского района»</t>
    </r>
  </si>
  <si>
    <r>
      <rPr>
        <b/>
        <sz val="14"/>
        <rFont val="Times New Roman"/>
        <family val="1"/>
        <charset val="204"/>
      </rPr>
      <t xml:space="preserve">Параметр 7 
</t>
    </r>
    <r>
      <rPr>
        <sz val="14"/>
        <rFont val="Times New Roman"/>
        <family val="1"/>
        <charset val="204"/>
      </rPr>
      <t>«Откачивание поверхностных вод на территории Пролетарского района»</t>
    </r>
  </si>
  <si>
    <r>
      <rPr>
        <b/>
        <sz val="14"/>
        <rFont val="Times New Roman"/>
        <family val="1"/>
        <charset val="204"/>
      </rPr>
      <t xml:space="preserve">Параметр 8 
</t>
    </r>
    <r>
      <rPr>
        <sz val="14"/>
        <rFont val="Times New Roman"/>
        <family val="1"/>
        <charset val="204"/>
      </rPr>
      <t>«Прочистка водоотводных канав на территории Московского района»</t>
    </r>
  </si>
  <si>
    <r>
      <rPr>
        <b/>
        <sz val="14"/>
        <rFont val="Times New Roman"/>
        <family val="1"/>
        <charset val="204"/>
      </rPr>
      <t xml:space="preserve">Параметр 9 
</t>
    </r>
    <r>
      <rPr>
        <sz val="14"/>
        <rFont val="Times New Roman"/>
        <family val="1"/>
        <charset val="204"/>
      </rPr>
      <t>«Промывка водопропускных труб на территории Московского района»</t>
    </r>
  </si>
  <si>
    <r>
      <rPr>
        <b/>
        <sz val="14"/>
        <rFont val="Times New Roman"/>
        <family val="1"/>
        <charset val="204"/>
      </rPr>
      <t xml:space="preserve">Параметр 10 
</t>
    </r>
    <r>
      <rPr>
        <sz val="14"/>
        <rFont val="Times New Roman"/>
        <family val="1"/>
        <charset val="204"/>
      </rPr>
      <t>«Откачивание поверхностных вод на территории Московского района»</t>
    </r>
  </si>
  <si>
    <r>
      <rPr>
        <b/>
        <sz val="14"/>
        <rFont val="Times New Roman"/>
        <family val="1"/>
        <charset val="204"/>
      </rPr>
      <t xml:space="preserve">Параметр 1 
</t>
    </r>
    <r>
      <rPr>
        <sz val="14"/>
        <rFont val="Times New Roman"/>
        <family val="1"/>
        <charset val="204"/>
      </rPr>
      <t>«Количество приобретенной техники»</t>
    </r>
  </si>
  <si>
    <r>
      <rPr>
        <b/>
        <sz val="14"/>
        <rFont val="Times New Roman"/>
        <family val="1"/>
        <charset val="204"/>
      </rPr>
      <t xml:space="preserve">Параметр 1 
</t>
    </r>
    <r>
      <rPr>
        <sz val="14"/>
        <rFont val="Times New Roman"/>
        <family val="1"/>
        <charset val="204"/>
      </rPr>
      <t>«Количество объектов транспортной инфраструктуры»</t>
    </r>
  </si>
  <si>
    <t>Задача 3 
«Организация выдачи специальных разрешений и согласований на движение по автомобильным дорогам транспортного средства, осуществляющего перевозки опасных, тяжеловесных и (или) крупногабаритных грузов»</t>
  </si>
  <si>
    <r>
      <rPr>
        <b/>
        <sz val="14"/>
        <rFont val="Times New Roman"/>
        <family val="1"/>
        <charset val="204"/>
      </rPr>
      <t>Показатель 1</t>
    </r>
    <r>
      <rPr>
        <sz val="14"/>
        <rFont val="Times New Roman"/>
        <family val="1"/>
        <charset val="204"/>
      </rPr>
      <t xml:space="preserve"> 
«Общее количество согласований»</t>
    </r>
  </si>
  <si>
    <r>
      <rPr>
        <b/>
        <sz val="14"/>
        <rFont val="Times New Roman"/>
        <family val="1"/>
        <charset val="204"/>
      </rPr>
      <t>Параметр 1</t>
    </r>
    <r>
      <rPr>
        <sz val="14"/>
        <rFont val="Times New Roman"/>
        <family val="1"/>
        <charset val="204"/>
      </rPr>
      <t xml:space="preserve"> 
«Количество согласований»</t>
    </r>
  </si>
  <si>
    <r>
      <t xml:space="preserve">Параметр 1 
</t>
    </r>
    <r>
      <rPr>
        <sz val="14"/>
        <rFont val="Times New Roman"/>
        <family val="1"/>
        <charset val="204"/>
      </rPr>
      <t>«Количество выданных согласований на перевозку тяжеловесных и (или) крупногабаритных грузов»</t>
    </r>
  </si>
  <si>
    <r>
      <rPr>
        <b/>
        <sz val="14"/>
        <rFont val="Times New Roman"/>
        <family val="1"/>
        <charset val="204"/>
      </rPr>
      <t xml:space="preserve">Параметр 1 
</t>
    </r>
    <r>
      <rPr>
        <sz val="14"/>
        <rFont val="Times New Roman"/>
        <family val="1"/>
        <charset val="204"/>
      </rPr>
      <t>«Дебиторская задолженность на конец отчетного периода»</t>
    </r>
  </si>
  <si>
    <r>
      <t xml:space="preserve">Показатель 1 
</t>
    </r>
    <r>
      <rPr>
        <sz val="14"/>
        <rFont val="Times New Roman"/>
        <family val="1"/>
        <charset val="204"/>
      </rPr>
      <t>«Количество модернизированных светофорных объектов»</t>
    </r>
  </si>
  <si>
    <t>Гончарова-Баррикадная-Большевиков
театр Кукол</t>
  </si>
  <si>
    <t>наб. С. Разина</t>
  </si>
  <si>
    <t>Сахаровское ш</t>
  </si>
  <si>
    <r>
      <rPr>
        <b/>
        <sz val="14"/>
        <color rgb="FFFF0000"/>
        <rFont val="Times New Roman"/>
        <family val="1"/>
        <charset val="204"/>
      </rPr>
      <t xml:space="preserve">Мероприятие 1.05 </t>
    </r>
    <r>
      <rPr>
        <sz val="14"/>
        <color rgb="FFFF0000"/>
        <rFont val="Times New Roman"/>
        <family val="1"/>
        <charset val="204"/>
      </rPr>
      <t>«Установка (модернизация) наружного освещения на территории города Твери»</t>
    </r>
  </si>
  <si>
    <t>единица</t>
  </si>
  <si>
    <t>тысяча
кв. м</t>
  </si>
  <si>
    <t>тысяча рублей</t>
  </si>
  <si>
    <r>
      <rPr>
        <b/>
        <sz val="14"/>
        <rFont val="Times New Roman"/>
        <family val="1"/>
        <charset val="204"/>
      </rPr>
      <t xml:space="preserve">Мероприятие 1.03 
</t>
    </r>
    <r>
      <rPr>
        <sz val="14"/>
        <rFont val="Times New Roman"/>
        <family val="1"/>
        <charset val="204"/>
      </rPr>
      <t xml:space="preserve">«Капитальный ремонт (ремонт) тротуаров на территории города Твери»                 </t>
    </r>
  </si>
  <si>
    <r>
      <rPr>
        <b/>
        <sz val="14"/>
        <rFont val="Times New Roman"/>
        <family val="1"/>
        <charset val="204"/>
      </rPr>
      <t xml:space="preserve">Мероприятие 1.01 
</t>
    </r>
    <r>
      <rPr>
        <sz val="14"/>
        <rFont val="Times New Roman"/>
        <family val="1"/>
        <charset val="204"/>
      </rPr>
      <t>«Капитальный ремонт (ремонт) автомобильных дорог (подъездов) на территории города Твери»</t>
    </r>
  </si>
  <si>
    <r>
      <t xml:space="preserve">Показатель 1 
</t>
    </r>
    <r>
      <rPr>
        <sz val="14"/>
        <rFont val="Times New Roman"/>
        <family val="1"/>
        <charset val="204"/>
      </rPr>
      <t>«Протяженность капитально отремонтированных (отремонтированных) автомобильных дорог (подъездов)»</t>
    </r>
  </si>
  <si>
    <r>
      <rPr>
        <b/>
        <sz val="14"/>
        <rFont val="Times New Roman"/>
        <family val="1"/>
        <charset val="204"/>
      </rPr>
      <t xml:space="preserve">Мероприятие 1.04 
</t>
    </r>
    <r>
      <rPr>
        <sz val="14"/>
        <rFont val="Times New Roman"/>
        <family val="1"/>
        <charset val="204"/>
      </rPr>
      <t>«Капитальный и текущий ремонт автомобильных дорог общего пользования и искусственных сооружений на них в рамках реализации закона Тверской области «О статусе города Тверской области, удостоенного почетного звания Российской Федерации «Город воинской славы» (без софинансирования из вышестоящих бюджетов)</t>
    </r>
  </si>
  <si>
    <r>
      <t xml:space="preserve">Показатель 4 
</t>
    </r>
    <r>
      <rPr>
        <sz val="14"/>
        <color rgb="FFFF0000"/>
        <rFont val="Times New Roman"/>
        <family val="1"/>
        <charset val="204"/>
      </rPr>
      <t>«Протяженность построенных (реконструированных), отремонтированных (модернизированных) линий наружного освещения на автомобильных дорогах»</t>
    </r>
  </si>
  <si>
    <t>3. Муниципальный проект 
«Бюджетные инвестиции в форме капитальных вложений в объекты муниципальной собственности города Твери»</t>
  </si>
  <si>
    <t>1. Муниципальный проект 
«Цифровизация дорожной отрасли», реализуемый в рамках регионального проекта «Общесистемные меры развития дорожного хозяйства», входящего в состав национального проекта «Инфраструктура для жизни»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</si>
</sst>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30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sz val="16"/>
      <name val="Times New Roman"/>
      <family val="1"/>
      <charset val="1"/>
    </font>
    <font>
      <sz val="14"/>
      <name val="Times New Roman"/>
      <family val="1"/>
      <charset val="1"/>
    </font>
    <font>
      <sz val="14"/>
      <color rgb="FFFF0000"/>
      <name val="Times New Roman"/>
      <family val="1"/>
      <charset val="204"/>
    </font>
    <font>
      <sz val="14"/>
      <color rgb="FFFF0000"/>
      <name val="Times New Roman"/>
      <family val="1"/>
      <charset val="1"/>
    </font>
    <font>
      <sz val="16"/>
      <color rgb="FFFF0000"/>
      <name val="Times New Roman"/>
      <family val="1"/>
      <charset val="1"/>
    </font>
    <font>
      <sz val="14"/>
      <name val="Calibri"/>
      <family val="2"/>
      <scheme val="minor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color rgb="FF00B0F0"/>
      <name val="Times New Roman"/>
      <family val="1"/>
      <charset val="204"/>
    </font>
    <font>
      <sz val="14"/>
      <color rgb="FF00B0F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97">
    <xf numFmtId="0" fontId="0" fillId="0" borderId="0" xfId="0"/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1" fillId="3" borderId="0" xfId="0" applyNumberFormat="1" applyFont="1" applyFill="1" applyBorder="1" applyAlignment="1">
      <alignment vertical="center" wrapText="1"/>
    </xf>
    <xf numFmtId="0" fontId="1" fillId="3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49" fontId="2" fillId="3" borderId="0" xfId="0" applyNumberFormat="1" applyFont="1" applyFill="1" applyBorder="1" applyAlignment="1">
      <alignment vertical="center" wrapText="1"/>
    </xf>
    <xf numFmtId="0" fontId="2" fillId="3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 wrapText="1"/>
    </xf>
    <xf numFmtId="164" fontId="8" fillId="3" borderId="0" xfId="0" applyNumberFormat="1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wrapText="1"/>
      <protection locked="0"/>
    </xf>
    <xf numFmtId="0" fontId="13" fillId="0" borderId="0" xfId="0" applyFont="1" applyProtection="1"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5" fillId="0" borderId="0" xfId="0" applyFont="1" applyAlignment="1" applyProtection="1">
      <alignment wrapText="1"/>
      <protection locked="0"/>
    </xf>
    <xf numFmtId="0" fontId="16" fillId="0" borderId="0" xfId="0" applyFont="1" applyAlignment="1">
      <alignment horizontal="left" vertical="top" wrapText="1"/>
    </xf>
    <xf numFmtId="49" fontId="6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 applyProtection="1">
      <alignment wrapText="1"/>
      <protection locked="0"/>
    </xf>
    <xf numFmtId="0" fontId="8" fillId="8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5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0" xfId="0" applyFont="1" applyFill="1" applyAlignment="1">
      <alignment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49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8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center" vertical="center" wrapText="1"/>
    </xf>
    <xf numFmtId="49" fontId="8" fillId="3" borderId="0" xfId="0" applyNumberFormat="1" applyFont="1" applyFill="1" applyBorder="1" applyAlignment="1">
      <alignment vertical="center" wrapText="1"/>
    </xf>
    <xf numFmtId="0" fontId="8" fillId="3" borderId="0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5" borderId="1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8" fillId="5" borderId="5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1" fontId="8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4" fontId="10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49" fontId="8" fillId="9" borderId="1" xfId="0" applyNumberFormat="1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>
      <alignment horizontal="left" vertical="top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18" fillId="2" borderId="0" xfId="0" applyNumberFormat="1" applyFont="1" applyFill="1" applyBorder="1" applyAlignment="1">
      <alignment horizontal="left" vertical="center" wrapText="1"/>
    </xf>
    <xf numFmtId="49" fontId="19" fillId="3" borderId="0" xfId="0" applyNumberFormat="1" applyFont="1" applyFill="1" applyBorder="1" applyAlignment="1">
      <alignment horizontal="left" vertical="center" wrapText="1"/>
    </xf>
    <xf numFmtId="0" fontId="18" fillId="0" borderId="0" xfId="0" applyFont="1" applyProtection="1">
      <protection locked="0"/>
    </xf>
    <xf numFmtId="0" fontId="18" fillId="0" borderId="0" xfId="0" applyFont="1"/>
    <xf numFmtId="0" fontId="18" fillId="0" borderId="0" xfId="0" applyFont="1" applyAlignment="1" applyProtection="1">
      <alignment wrapText="1"/>
      <protection locked="0"/>
    </xf>
    <xf numFmtId="49" fontId="18" fillId="3" borderId="0" xfId="0" applyNumberFormat="1" applyFont="1" applyFill="1" applyBorder="1" applyAlignment="1">
      <alignment horizontal="left" vertical="center" wrapText="1"/>
    </xf>
    <xf numFmtId="49" fontId="20" fillId="7" borderId="0" xfId="0" applyNumberFormat="1" applyFont="1" applyFill="1" applyBorder="1" applyAlignment="1">
      <alignment horizontal="left" vertical="center" wrapText="1"/>
    </xf>
    <xf numFmtId="49" fontId="20" fillId="3" borderId="0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Border="1" applyAlignment="1">
      <alignment horizontal="left" vertical="center" wrapText="1"/>
    </xf>
    <xf numFmtId="4" fontId="20" fillId="3" borderId="0" xfId="0" applyNumberFormat="1" applyFont="1" applyFill="1" applyBorder="1" applyAlignment="1">
      <alignment horizontal="left" vertical="center" wrapText="1"/>
    </xf>
    <xf numFmtId="49" fontId="20" fillId="6" borderId="0" xfId="0" applyNumberFormat="1" applyFont="1" applyFill="1" applyBorder="1" applyAlignment="1">
      <alignment horizontal="left" vertical="center" wrapText="1"/>
    </xf>
    <xf numFmtId="4" fontId="18" fillId="3" borderId="0" xfId="0" applyNumberFormat="1" applyFont="1" applyFill="1" applyBorder="1" applyAlignment="1">
      <alignment horizontal="left" vertical="center" wrapText="1"/>
    </xf>
    <xf numFmtId="2" fontId="18" fillId="3" borderId="0" xfId="0" applyNumberFormat="1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164" fontId="18" fillId="3" borderId="0" xfId="0" applyNumberFormat="1" applyFont="1" applyFill="1" applyBorder="1" applyAlignment="1">
      <alignment horizontal="left" vertical="center" wrapText="1"/>
    </xf>
    <xf numFmtId="164" fontId="21" fillId="3" borderId="0" xfId="0" applyNumberFormat="1" applyFont="1" applyFill="1" applyBorder="1" applyAlignment="1">
      <alignment horizontal="center" vertical="center" wrapText="1"/>
    </xf>
    <xf numFmtId="49" fontId="18" fillId="3" borderId="0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left" vertical="center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7" fillId="0" borderId="0" xfId="0" applyFont="1"/>
    <xf numFmtId="0" fontId="5" fillId="3" borderId="5" xfId="0" applyFont="1" applyFill="1" applyBorder="1" applyAlignment="1">
      <alignment vertical="center" wrapText="1"/>
    </xf>
    <xf numFmtId="49" fontId="18" fillId="3" borderId="0" xfId="0" applyNumberFormat="1" applyFont="1" applyFill="1" applyBorder="1" applyAlignment="1">
      <alignment horizontal="left" vertical="center" wrapText="1"/>
    </xf>
    <xf numFmtId="49" fontId="18" fillId="3" borderId="0" xfId="0" applyNumberFormat="1" applyFont="1" applyFill="1" applyBorder="1" applyAlignment="1">
      <alignment horizontal="left" vertical="center" wrapText="1"/>
    </xf>
    <xf numFmtId="164" fontId="10" fillId="5" borderId="1" xfId="0" applyNumberFormat="1" applyFont="1" applyFill="1" applyBorder="1" applyAlignment="1">
      <alignment horizontal="center" vertical="center" wrapText="1"/>
    </xf>
    <xf numFmtId="49" fontId="3" fillId="10" borderId="1" xfId="0" applyNumberFormat="1" applyFont="1" applyFill="1" applyBorder="1" applyAlignment="1">
      <alignment horizontal="center" vertical="center" wrapText="1"/>
    </xf>
    <xf numFmtId="49" fontId="8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8" fillId="10" borderId="1" xfId="0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vertical="center" wrapText="1"/>
    </xf>
    <xf numFmtId="0" fontId="5" fillId="10" borderId="1" xfId="0" applyFont="1" applyFill="1" applyBorder="1" applyAlignment="1">
      <alignment horizontal="center" vertical="center" wrapText="1"/>
    </xf>
    <xf numFmtId="49" fontId="21" fillId="3" borderId="0" xfId="0" applyNumberFormat="1" applyFont="1" applyFill="1" applyBorder="1" applyAlignment="1">
      <alignment horizontal="left" vertical="center" wrapText="1"/>
    </xf>
    <xf numFmtId="0" fontId="14" fillId="0" borderId="0" xfId="0" applyFont="1" applyAlignment="1" applyProtection="1">
      <alignment vertical="center" wrapText="1"/>
      <protection locked="0"/>
    </xf>
    <xf numFmtId="0" fontId="14" fillId="0" borderId="0" xfId="0" applyFont="1" applyAlignment="1">
      <alignment wrapText="1"/>
    </xf>
    <xf numFmtId="0" fontId="14" fillId="0" borderId="0" xfId="0" applyFont="1" applyAlignment="1" applyProtection="1">
      <alignment wrapText="1"/>
      <protection locked="0"/>
    </xf>
    <xf numFmtId="165" fontId="14" fillId="3" borderId="1" xfId="0" applyNumberFormat="1" applyFont="1" applyFill="1" applyBorder="1" applyAlignment="1">
      <alignment horizontal="center" vertical="center" wrapText="1"/>
    </xf>
    <xf numFmtId="49" fontId="18" fillId="3" borderId="0" xfId="0" applyNumberFormat="1" applyFont="1" applyFill="1" applyBorder="1" applyAlignment="1">
      <alignment horizontal="left" vertical="center" wrapText="1"/>
    </xf>
    <xf numFmtId="0" fontId="22" fillId="5" borderId="1" xfId="0" applyFont="1" applyFill="1" applyBorder="1" applyAlignment="1">
      <alignment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49" fontId="8" fillId="5" borderId="5" xfId="0" applyNumberFormat="1" applyFont="1" applyFill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0" fontId="2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/>
    </xf>
    <xf numFmtId="0" fontId="14" fillId="5" borderId="5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49" fontId="19" fillId="2" borderId="0" xfId="0" applyNumberFormat="1" applyFont="1" applyFill="1" applyBorder="1" applyAlignment="1">
      <alignment horizontal="left" vertical="center" wrapText="1"/>
    </xf>
    <xf numFmtId="49" fontId="26" fillId="3" borderId="0" xfId="0" applyNumberFormat="1" applyFont="1" applyFill="1" applyBorder="1" applyAlignment="1">
      <alignment vertical="center" wrapText="1"/>
    </xf>
    <xf numFmtId="0" fontId="26" fillId="3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26" fillId="0" borderId="0" xfId="0" applyFont="1" applyAlignment="1">
      <alignment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49" fontId="27" fillId="3" borderId="0" xfId="0" applyNumberFormat="1" applyFont="1" applyFill="1" applyBorder="1" applyAlignment="1">
      <alignment horizontal="left" vertical="center" wrapText="1"/>
    </xf>
    <xf numFmtId="164" fontId="7" fillId="3" borderId="0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Border="1" applyAlignment="1">
      <alignment vertical="center" wrapText="1"/>
    </xf>
    <xf numFmtId="0" fontId="7" fillId="3" borderId="0" xfId="0" applyFont="1" applyFill="1" applyBorder="1" applyAlignment="1">
      <alignment vertical="center" wrapText="1"/>
    </xf>
    <xf numFmtId="0" fontId="28" fillId="3" borderId="0" xfId="0" applyFont="1" applyFill="1" applyBorder="1" applyAlignment="1">
      <alignment vertical="center" wrapText="1"/>
    </xf>
    <xf numFmtId="0" fontId="28" fillId="3" borderId="0" xfId="0" applyFont="1" applyFill="1" applyAlignment="1">
      <alignment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0" borderId="0" xfId="0" applyFont="1" applyAlignment="1" applyProtection="1">
      <alignment horizontal="left" vertical="center" wrapText="1"/>
      <protection locked="0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49" fontId="18" fillId="3" borderId="0" xfId="0" applyNumberFormat="1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left" wrapText="1"/>
    </xf>
    <xf numFmtId="0" fontId="14" fillId="0" borderId="0" xfId="0" applyFont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right" vertical="top" wrapText="1"/>
      <protection locked="0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 wrapText="1"/>
    </xf>
    <xf numFmtId="49" fontId="29" fillId="3" borderId="0" xfId="0" applyNumberFormat="1" applyFont="1" applyFill="1" applyBorder="1" applyAlignment="1">
      <alignment horizontal="left" vertical="center" wrapText="1"/>
    </xf>
    <xf numFmtId="49" fontId="26" fillId="3" borderId="0" xfId="0" applyNumberFormat="1" applyFont="1" applyFill="1" applyBorder="1" applyAlignment="1">
      <alignment horizontal="center" vertical="center" wrapText="1"/>
    </xf>
    <xf numFmtId="0" fontId="26" fillId="3" borderId="0" xfId="0" applyFont="1" applyFill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P119"/>
  <sheetViews>
    <sheetView tabSelected="1" view="pageBreakPreview" topLeftCell="E32" zoomScale="60" zoomScaleNormal="70" zoomScalePageLayoutView="80" workbookViewId="0">
      <selection activeCell="E38" sqref="A38:XFD38"/>
    </sheetView>
  </sheetViews>
  <sheetFormatPr defaultColWidth="8.6640625" defaultRowHeight="18" outlineLevelCol="1" x14ac:dyDescent="0.3"/>
  <cols>
    <col min="1" max="1" width="4.88671875" style="7" customWidth="1"/>
    <col min="2" max="2" width="5.6640625" style="7" customWidth="1"/>
    <col min="3" max="3" width="7.109375" style="7" customWidth="1"/>
    <col min="4" max="4" width="8.44140625" style="7" customWidth="1"/>
    <col min="5" max="5" width="6.88671875" style="7" customWidth="1"/>
    <col min="6" max="6" width="8.21875" style="7" customWidth="1"/>
    <col min="7" max="7" width="13.21875" style="75" customWidth="1"/>
    <col min="8" max="8" width="4" style="75" customWidth="1"/>
    <col min="9" max="9" width="3.5546875" style="75" customWidth="1"/>
    <col min="10" max="10" width="3.88671875" style="75" customWidth="1"/>
    <col min="11" max="11" width="4.6640625" style="75" customWidth="1"/>
    <col min="12" max="13" width="5.6640625" style="75" customWidth="1"/>
    <col min="14" max="14" width="16.44140625" style="75" customWidth="1"/>
    <col min="15" max="15" width="7.5546875" style="75" customWidth="1"/>
    <col min="16" max="16" width="71.77734375" style="76" customWidth="1"/>
    <col min="17" max="17" width="10.5546875" style="76" customWidth="1"/>
    <col min="18" max="18" width="15.88671875" style="75" customWidth="1"/>
    <col min="19" max="19" width="14.6640625" style="92" customWidth="1"/>
    <col min="20" max="20" width="15" style="92" customWidth="1"/>
    <col min="21" max="21" width="15.44140625" style="75" customWidth="1"/>
    <col min="22" max="22" width="14.6640625" style="75" customWidth="1"/>
    <col min="23" max="23" width="14.33203125" style="75" customWidth="1"/>
    <col min="24" max="24" width="14.6640625" style="75" customWidth="1"/>
    <col min="25" max="25" width="14.44140625" style="75" customWidth="1"/>
    <col min="26" max="26" width="14.77734375" style="75" customWidth="1"/>
    <col min="27" max="27" width="13.88671875" style="75" customWidth="1"/>
    <col min="28" max="28" width="14" style="75" customWidth="1"/>
    <col min="29" max="29" width="59.33203125" style="104" customWidth="1" outlineLevel="1"/>
    <col min="30" max="30" width="25" style="8" customWidth="1" outlineLevel="1"/>
    <col min="31" max="31" width="26.109375" style="8" customWidth="1"/>
    <col min="32" max="33" width="8.6640625" style="9"/>
    <col min="34" max="43" width="8.6640625" style="10"/>
    <col min="44" max="16384" width="8.6640625" style="5"/>
  </cols>
  <sheetData>
    <row r="1" spans="1:978" ht="45" hidden="1" customHeight="1" x14ac:dyDescent="0.3">
      <c r="T1" s="185" t="s">
        <v>7</v>
      </c>
      <c r="U1" s="185"/>
      <c r="V1" s="185"/>
      <c r="W1" s="185"/>
      <c r="X1" s="185"/>
      <c r="Y1" s="185"/>
      <c r="Z1" s="185"/>
      <c r="AA1" s="185"/>
      <c r="AB1" s="185"/>
    </row>
    <row r="2" spans="1:978" s="125" customFormat="1" ht="63" customHeight="1" x14ac:dyDescent="0.35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4"/>
      <c r="Q2" s="124"/>
      <c r="R2" s="138"/>
      <c r="S2" s="95"/>
      <c r="T2" s="188" t="s">
        <v>50</v>
      </c>
      <c r="U2" s="188"/>
      <c r="V2" s="188"/>
      <c r="W2" s="188"/>
      <c r="X2" s="188"/>
      <c r="Y2" s="188"/>
      <c r="Z2" s="188"/>
      <c r="AA2" s="188"/>
      <c r="AB2" s="188"/>
      <c r="AC2" s="105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  <c r="CN2" s="24"/>
      <c r="CO2" s="24"/>
      <c r="CP2" s="24"/>
      <c r="CQ2" s="24"/>
      <c r="CR2" s="24"/>
      <c r="CS2" s="24"/>
      <c r="CT2" s="24"/>
      <c r="CU2" s="24"/>
      <c r="CV2" s="24"/>
      <c r="CW2" s="24"/>
      <c r="CX2" s="24"/>
      <c r="CY2" s="24"/>
      <c r="CZ2" s="24"/>
      <c r="DA2" s="24"/>
      <c r="DB2" s="24"/>
      <c r="DC2" s="24"/>
      <c r="DD2" s="24"/>
      <c r="DE2" s="24"/>
      <c r="DF2" s="24"/>
      <c r="DG2" s="24"/>
      <c r="DH2" s="24"/>
      <c r="DI2" s="24"/>
      <c r="DJ2" s="24"/>
      <c r="DK2" s="24"/>
      <c r="DL2" s="24"/>
      <c r="DM2" s="24"/>
      <c r="DN2" s="24"/>
      <c r="DO2" s="24"/>
      <c r="DP2" s="24"/>
      <c r="DQ2" s="24"/>
      <c r="DR2" s="24"/>
      <c r="DS2" s="24"/>
      <c r="DT2" s="24"/>
      <c r="DU2" s="24"/>
      <c r="DV2" s="24"/>
      <c r="DW2" s="24"/>
      <c r="DX2" s="24"/>
      <c r="DY2" s="24"/>
      <c r="DZ2" s="24"/>
      <c r="EA2" s="24"/>
      <c r="EB2" s="24"/>
      <c r="EC2" s="24"/>
      <c r="ED2" s="24"/>
      <c r="EE2" s="24"/>
      <c r="EF2" s="24"/>
      <c r="EG2" s="24"/>
      <c r="EH2" s="24"/>
      <c r="EI2" s="24"/>
      <c r="EJ2" s="24"/>
      <c r="EK2" s="24"/>
      <c r="EL2" s="24"/>
      <c r="EM2" s="24"/>
      <c r="EN2" s="24"/>
      <c r="EO2" s="24"/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  <c r="FL2" s="24"/>
      <c r="FM2" s="24"/>
      <c r="FN2" s="24"/>
      <c r="FO2" s="24"/>
      <c r="FP2" s="24"/>
      <c r="FQ2" s="24"/>
      <c r="FR2" s="24"/>
      <c r="FS2" s="24"/>
      <c r="FT2" s="24"/>
      <c r="FU2" s="24"/>
      <c r="FV2" s="24"/>
      <c r="FW2" s="24"/>
      <c r="FX2" s="24"/>
      <c r="FY2" s="24"/>
      <c r="FZ2" s="24"/>
      <c r="GA2" s="24"/>
      <c r="GB2" s="24"/>
      <c r="GC2" s="24"/>
      <c r="GD2" s="24"/>
      <c r="GE2" s="24"/>
      <c r="GF2" s="24"/>
      <c r="GG2" s="24"/>
      <c r="GH2" s="24"/>
      <c r="GI2" s="24"/>
      <c r="GJ2" s="24"/>
      <c r="GK2" s="24"/>
      <c r="GL2" s="24"/>
      <c r="GM2" s="24"/>
      <c r="GN2" s="24"/>
      <c r="GO2" s="24"/>
      <c r="GP2" s="24"/>
      <c r="GQ2" s="24"/>
      <c r="GR2" s="24"/>
      <c r="GS2" s="24"/>
      <c r="GT2" s="24"/>
      <c r="GU2" s="24"/>
      <c r="GV2" s="24"/>
      <c r="GW2" s="24"/>
      <c r="GX2" s="24"/>
      <c r="GY2" s="24"/>
      <c r="GZ2" s="24"/>
      <c r="HA2" s="24"/>
      <c r="HB2" s="24"/>
      <c r="HC2" s="24"/>
      <c r="HD2" s="24"/>
      <c r="HE2" s="24"/>
      <c r="HF2" s="24"/>
      <c r="HG2" s="24"/>
      <c r="HH2" s="24"/>
      <c r="HI2" s="24"/>
      <c r="HJ2" s="24"/>
      <c r="HK2" s="24"/>
      <c r="HL2" s="24"/>
      <c r="HM2" s="24"/>
      <c r="HN2" s="24"/>
      <c r="HO2" s="24"/>
      <c r="HP2" s="24"/>
      <c r="HQ2" s="24"/>
      <c r="HR2" s="24"/>
      <c r="HS2" s="24"/>
      <c r="HT2" s="24"/>
      <c r="HU2" s="24"/>
      <c r="HV2" s="24"/>
      <c r="HW2" s="24"/>
      <c r="HX2" s="24"/>
      <c r="HY2" s="24"/>
      <c r="HZ2" s="24"/>
      <c r="IA2" s="24"/>
      <c r="IB2" s="24"/>
      <c r="IC2" s="24"/>
      <c r="ID2" s="24"/>
      <c r="IE2" s="24"/>
      <c r="IF2" s="24"/>
      <c r="IG2" s="24"/>
      <c r="IH2" s="24"/>
      <c r="II2" s="24"/>
      <c r="IJ2" s="24"/>
      <c r="IK2" s="24"/>
      <c r="IL2" s="24"/>
      <c r="IM2" s="24"/>
      <c r="IN2" s="24"/>
      <c r="IO2" s="24"/>
      <c r="IP2" s="24"/>
      <c r="IQ2" s="24"/>
      <c r="IR2" s="24"/>
      <c r="IS2" s="24"/>
      <c r="IT2" s="24"/>
      <c r="IU2" s="24"/>
      <c r="IV2" s="24"/>
      <c r="IW2" s="24"/>
      <c r="IX2" s="24"/>
      <c r="IY2" s="24"/>
      <c r="IZ2" s="24"/>
      <c r="JA2" s="24"/>
      <c r="JB2" s="24"/>
      <c r="JC2" s="24"/>
      <c r="JD2" s="24"/>
      <c r="JE2" s="24"/>
      <c r="JF2" s="24"/>
      <c r="JG2" s="24"/>
      <c r="JH2" s="24"/>
      <c r="JI2" s="24"/>
      <c r="JJ2" s="24"/>
      <c r="JK2" s="24"/>
      <c r="JL2" s="24"/>
      <c r="JM2" s="24"/>
      <c r="JN2" s="24"/>
      <c r="JO2" s="24"/>
      <c r="JP2" s="24"/>
      <c r="JQ2" s="24"/>
      <c r="JR2" s="24"/>
      <c r="JS2" s="24"/>
      <c r="JT2" s="24"/>
      <c r="JU2" s="24"/>
      <c r="JV2" s="24"/>
      <c r="JW2" s="24"/>
      <c r="JX2" s="24"/>
      <c r="JY2" s="24"/>
      <c r="JZ2" s="24"/>
      <c r="KA2" s="24"/>
      <c r="KB2" s="24"/>
      <c r="KC2" s="24"/>
      <c r="KD2" s="24"/>
      <c r="KE2" s="24"/>
      <c r="KF2" s="24"/>
      <c r="KG2" s="24"/>
      <c r="KH2" s="24"/>
      <c r="KI2" s="24"/>
      <c r="KJ2" s="24"/>
      <c r="KK2" s="24"/>
      <c r="KL2" s="24"/>
      <c r="KM2" s="24"/>
      <c r="KN2" s="24"/>
      <c r="KO2" s="24"/>
      <c r="KP2" s="24"/>
      <c r="KQ2" s="24"/>
      <c r="KR2" s="24"/>
      <c r="KS2" s="24"/>
      <c r="KT2" s="24"/>
      <c r="KU2" s="24"/>
      <c r="KV2" s="24"/>
      <c r="KW2" s="24"/>
      <c r="KX2" s="24"/>
      <c r="KY2" s="24"/>
      <c r="KZ2" s="24"/>
      <c r="LA2" s="24"/>
      <c r="LB2" s="24"/>
      <c r="LC2" s="24"/>
      <c r="LD2" s="24"/>
      <c r="LE2" s="24"/>
      <c r="LF2" s="24"/>
      <c r="LG2" s="24"/>
      <c r="LH2" s="24"/>
      <c r="LI2" s="24"/>
      <c r="LJ2" s="24"/>
      <c r="LK2" s="24"/>
      <c r="LL2" s="24"/>
      <c r="LM2" s="24"/>
      <c r="LN2" s="24"/>
      <c r="LO2" s="24"/>
      <c r="LP2" s="24"/>
      <c r="LQ2" s="24"/>
      <c r="LR2" s="24"/>
      <c r="LS2" s="24"/>
      <c r="LT2" s="24"/>
      <c r="LU2" s="24"/>
      <c r="LV2" s="24"/>
      <c r="LW2" s="24"/>
      <c r="LX2" s="24"/>
      <c r="LY2" s="24"/>
      <c r="LZ2" s="24"/>
      <c r="MA2" s="24"/>
      <c r="MB2" s="24"/>
      <c r="MC2" s="24"/>
      <c r="MD2" s="24"/>
      <c r="ME2" s="24"/>
      <c r="MF2" s="24"/>
      <c r="MG2" s="24"/>
      <c r="MH2" s="24"/>
      <c r="MI2" s="24"/>
      <c r="MJ2" s="24"/>
      <c r="MK2" s="24"/>
      <c r="ML2" s="24"/>
      <c r="MM2" s="24"/>
      <c r="MN2" s="24"/>
      <c r="MO2" s="24"/>
      <c r="MP2" s="24"/>
      <c r="MQ2" s="24"/>
      <c r="MR2" s="24"/>
      <c r="MS2" s="24"/>
      <c r="MT2" s="24"/>
      <c r="MU2" s="24"/>
      <c r="MV2" s="24"/>
      <c r="MW2" s="24"/>
      <c r="MX2" s="24"/>
      <c r="MY2" s="24"/>
      <c r="MZ2" s="24"/>
      <c r="NA2" s="24"/>
      <c r="NB2" s="24"/>
      <c r="NC2" s="24"/>
      <c r="ND2" s="24"/>
      <c r="NE2" s="24"/>
      <c r="NF2" s="24"/>
      <c r="NG2" s="24"/>
      <c r="NH2" s="24"/>
      <c r="NI2" s="24"/>
      <c r="NJ2" s="24"/>
      <c r="NK2" s="24"/>
      <c r="NL2" s="24"/>
      <c r="NM2" s="24"/>
      <c r="NN2" s="24"/>
      <c r="NO2" s="24"/>
      <c r="NP2" s="24"/>
      <c r="NQ2" s="24"/>
      <c r="NR2" s="24"/>
      <c r="NS2" s="24"/>
      <c r="NT2" s="24"/>
      <c r="NU2" s="24"/>
      <c r="NV2" s="24"/>
      <c r="NW2" s="24"/>
      <c r="NX2" s="24"/>
      <c r="NY2" s="24"/>
      <c r="NZ2" s="24"/>
      <c r="OA2" s="24"/>
      <c r="OB2" s="24"/>
      <c r="OC2" s="24"/>
      <c r="OD2" s="24"/>
      <c r="OE2" s="24"/>
      <c r="OF2" s="24"/>
      <c r="OG2" s="24"/>
      <c r="OH2" s="24"/>
      <c r="OI2" s="24"/>
      <c r="OJ2" s="24"/>
      <c r="OK2" s="24"/>
      <c r="OL2" s="24"/>
      <c r="OM2" s="24"/>
      <c r="ON2" s="24"/>
      <c r="OO2" s="24"/>
      <c r="OP2" s="24"/>
      <c r="OQ2" s="24"/>
      <c r="OR2" s="24"/>
      <c r="OS2" s="24"/>
      <c r="OT2" s="24"/>
      <c r="OU2" s="24"/>
      <c r="OV2" s="24"/>
      <c r="OW2" s="24"/>
      <c r="OX2" s="24"/>
      <c r="OY2" s="24"/>
      <c r="OZ2" s="24"/>
      <c r="PA2" s="24"/>
      <c r="PB2" s="24"/>
      <c r="PC2" s="24"/>
      <c r="PD2" s="24"/>
      <c r="PE2" s="24"/>
      <c r="PF2" s="24"/>
      <c r="PG2" s="24"/>
      <c r="PH2" s="24"/>
      <c r="PI2" s="24"/>
      <c r="PJ2" s="24"/>
      <c r="PK2" s="24"/>
      <c r="PL2" s="24"/>
      <c r="PM2" s="24"/>
      <c r="PN2" s="24"/>
      <c r="PO2" s="24"/>
      <c r="PP2" s="24"/>
      <c r="PQ2" s="24"/>
      <c r="PR2" s="24"/>
      <c r="PS2" s="24"/>
      <c r="PT2" s="24"/>
      <c r="PU2" s="24"/>
      <c r="PV2" s="24"/>
      <c r="PW2" s="24"/>
      <c r="PX2" s="24"/>
      <c r="PY2" s="24"/>
      <c r="PZ2" s="24"/>
      <c r="QA2" s="24"/>
      <c r="QB2" s="24"/>
      <c r="QC2" s="24"/>
      <c r="QD2" s="24"/>
      <c r="QE2" s="24"/>
      <c r="QF2" s="24"/>
      <c r="QG2" s="24"/>
      <c r="QH2" s="24"/>
      <c r="QI2" s="24"/>
      <c r="QJ2" s="24"/>
      <c r="QK2" s="24"/>
      <c r="QL2" s="24"/>
      <c r="QM2" s="24"/>
      <c r="QN2" s="24"/>
      <c r="QO2" s="24"/>
      <c r="QP2" s="24"/>
      <c r="QQ2" s="24"/>
      <c r="QR2" s="24"/>
      <c r="QS2" s="24"/>
      <c r="QT2" s="24"/>
      <c r="QU2" s="24"/>
      <c r="QV2" s="24"/>
      <c r="QW2" s="24"/>
      <c r="QX2" s="24"/>
      <c r="QY2" s="24"/>
      <c r="QZ2" s="24"/>
      <c r="RA2" s="24"/>
      <c r="RB2" s="24"/>
      <c r="RC2" s="24"/>
      <c r="RD2" s="24"/>
      <c r="RE2" s="24"/>
      <c r="RF2" s="24"/>
      <c r="RG2" s="24"/>
      <c r="RH2" s="24"/>
      <c r="RI2" s="24"/>
      <c r="RJ2" s="24"/>
      <c r="RK2" s="24"/>
      <c r="RL2" s="24"/>
      <c r="RM2" s="24"/>
      <c r="RN2" s="24"/>
      <c r="RO2" s="24"/>
      <c r="RP2" s="24"/>
      <c r="RQ2" s="24"/>
      <c r="RR2" s="24"/>
      <c r="RS2" s="24"/>
      <c r="RT2" s="24"/>
      <c r="RU2" s="24"/>
      <c r="RV2" s="24"/>
      <c r="RW2" s="24"/>
      <c r="RX2" s="24"/>
      <c r="RY2" s="24"/>
      <c r="RZ2" s="24"/>
      <c r="SA2" s="24"/>
      <c r="SB2" s="24"/>
      <c r="SC2" s="24"/>
      <c r="SD2" s="24"/>
      <c r="SE2" s="24"/>
      <c r="SF2" s="24"/>
      <c r="SG2" s="24"/>
      <c r="SH2" s="24"/>
      <c r="SI2" s="24"/>
      <c r="SJ2" s="24"/>
      <c r="SK2" s="24"/>
      <c r="SL2" s="24"/>
      <c r="SM2" s="24"/>
      <c r="SN2" s="24"/>
      <c r="SO2" s="24"/>
      <c r="SP2" s="24"/>
      <c r="SQ2" s="24"/>
      <c r="SR2" s="24"/>
      <c r="SS2" s="24"/>
      <c r="ST2" s="24"/>
      <c r="SU2" s="24"/>
      <c r="SV2" s="24"/>
      <c r="SW2" s="24"/>
      <c r="SX2" s="24"/>
      <c r="SY2" s="24"/>
      <c r="SZ2" s="24"/>
      <c r="TA2" s="24"/>
      <c r="TB2" s="24"/>
      <c r="TC2" s="24"/>
      <c r="TD2" s="24"/>
      <c r="TE2" s="24"/>
      <c r="TF2" s="24"/>
      <c r="TG2" s="24"/>
      <c r="TH2" s="24"/>
      <c r="TI2" s="24"/>
      <c r="TJ2" s="24"/>
      <c r="TK2" s="24"/>
      <c r="TL2" s="24"/>
      <c r="TM2" s="24"/>
      <c r="TN2" s="24"/>
      <c r="TO2" s="24"/>
      <c r="TP2" s="24"/>
      <c r="TQ2" s="24"/>
      <c r="TR2" s="24"/>
      <c r="TS2" s="24"/>
      <c r="TT2" s="24"/>
      <c r="TU2" s="24"/>
      <c r="TV2" s="24"/>
      <c r="TW2" s="24"/>
      <c r="TX2" s="24"/>
      <c r="TY2" s="24"/>
      <c r="TZ2" s="24"/>
      <c r="UA2" s="24"/>
      <c r="UB2" s="24"/>
      <c r="UC2" s="24"/>
      <c r="UD2" s="24"/>
      <c r="UE2" s="24"/>
      <c r="UF2" s="24"/>
      <c r="UG2" s="24"/>
      <c r="UH2" s="24"/>
      <c r="UI2" s="24"/>
      <c r="UJ2" s="24"/>
      <c r="UK2" s="24"/>
      <c r="UL2" s="24"/>
      <c r="UM2" s="24"/>
      <c r="UN2" s="24"/>
      <c r="UO2" s="24"/>
      <c r="UP2" s="24"/>
      <c r="UQ2" s="24"/>
      <c r="UR2" s="24"/>
      <c r="US2" s="24"/>
      <c r="UT2" s="24"/>
      <c r="UU2" s="24"/>
      <c r="UV2" s="24"/>
      <c r="UW2" s="24"/>
      <c r="UX2" s="24"/>
      <c r="UY2" s="24"/>
      <c r="UZ2" s="24"/>
      <c r="VA2" s="24"/>
      <c r="VB2" s="24"/>
      <c r="VC2" s="24"/>
      <c r="VD2" s="24"/>
      <c r="VE2" s="24"/>
      <c r="VF2" s="24"/>
      <c r="VG2" s="24"/>
      <c r="VH2" s="24"/>
      <c r="VI2" s="24"/>
      <c r="VJ2" s="24"/>
      <c r="VK2" s="24"/>
      <c r="VL2" s="24"/>
      <c r="VM2" s="24"/>
      <c r="VN2" s="24"/>
      <c r="VO2" s="24"/>
      <c r="VP2" s="24"/>
      <c r="VQ2" s="24"/>
      <c r="VR2" s="24"/>
      <c r="VS2" s="24"/>
      <c r="VT2" s="24"/>
      <c r="VU2" s="24"/>
      <c r="VV2" s="24"/>
      <c r="VW2" s="24"/>
      <c r="VX2" s="24"/>
      <c r="VY2" s="24"/>
      <c r="VZ2" s="24"/>
      <c r="WA2" s="24"/>
      <c r="WB2" s="24"/>
      <c r="WC2" s="24"/>
      <c r="WD2" s="24"/>
      <c r="WE2" s="24"/>
      <c r="WF2" s="24"/>
      <c r="WG2" s="24"/>
      <c r="WH2" s="24"/>
      <c r="WI2" s="24"/>
      <c r="WJ2" s="24"/>
      <c r="WK2" s="24"/>
      <c r="WL2" s="24"/>
      <c r="WM2" s="24"/>
      <c r="WN2" s="24"/>
      <c r="WO2" s="24"/>
      <c r="WP2" s="24"/>
      <c r="WQ2" s="24"/>
      <c r="WR2" s="24"/>
      <c r="WS2" s="24"/>
      <c r="WT2" s="24"/>
      <c r="WU2" s="24"/>
      <c r="WV2" s="24"/>
      <c r="WW2" s="24"/>
      <c r="WX2" s="24"/>
      <c r="WY2" s="24"/>
      <c r="WZ2" s="24"/>
      <c r="XA2" s="24"/>
      <c r="XB2" s="24"/>
      <c r="XC2" s="24"/>
      <c r="XD2" s="24"/>
      <c r="XE2" s="24"/>
      <c r="XF2" s="24"/>
      <c r="XG2" s="24"/>
      <c r="XH2" s="24"/>
      <c r="XI2" s="24"/>
      <c r="XJ2" s="24"/>
      <c r="XK2" s="24"/>
      <c r="XL2" s="24"/>
      <c r="XM2" s="24"/>
      <c r="XN2" s="24"/>
      <c r="XO2" s="24"/>
      <c r="XP2" s="24"/>
      <c r="XQ2" s="24"/>
      <c r="XR2" s="24"/>
      <c r="XS2" s="24"/>
      <c r="XT2" s="24"/>
      <c r="XU2" s="24"/>
      <c r="XV2" s="24"/>
      <c r="XW2" s="24"/>
      <c r="XX2" s="24"/>
      <c r="XY2" s="24"/>
      <c r="XZ2" s="24"/>
      <c r="YA2" s="24"/>
      <c r="YB2" s="24"/>
      <c r="YC2" s="24"/>
      <c r="YD2" s="24"/>
      <c r="YE2" s="24"/>
      <c r="YF2" s="24"/>
      <c r="YG2" s="24"/>
      <c r="YH2" s="24"/>
      <c r="YI2" s="24"/>
      <c r="YJ2" s="24"/>
      <c r="YK2" s="24"/>
      <c r="YL2" s="24"/>
      <c r="YM2" s="24"/>
      <c r="YN2" s="24"/>
      <c r="YO2" s="24"/>
      <c r="YP2" s="24"/>
      <c r="YQ2" s="24"/>
      <c r="YR2" s="24"/>
      <c r="YS2" s="24"/>
      <c r="YT2" s="24"/>
      <c r="YU2" s="24"/>
      <c r="YV2" s="24"/>
      <c r="YW2" s="24"/>
      <c r="YX2" s="24"/>
      <c r="YY2" s="24"/>
      <c r="YZ2" s="24"/>
      <c r="ZA2" s="24"/>
      <c r="ZB2" s="24"/>
      <c r="ZC2" s="24"/>
      <c r="ZD2" s="24"/>
      <c r="ZE2" s="24"/>
      <c r="ZF2" s="24"/>
      <c r="ZG2" s="24"/>
      <c r="ZH2" s="24"/>
      <c r="ZI2" s="24"/>
      <c r="ZJ2" s="24"/>
      <c r="ZK2" s="24"/>
      <c r="ZL2" s="24"/>
      <c r="ZM2" s="24"/>
      <c r="ZN2" s="24"/>
      <c r="ZO2" s="24"/>
      <c r="ZP2" s="24"/>
      <c r="ZQ2" s="24"/>
      <c r="ZR2" s="24"/>
      <c r="ZS2" s="24"/>
      <c r="ZT2" s="24"/>
      <c r="ZU2" s="24"/>
      <c r="ZV2" s="24"/>
      <c r="ZW2" s="24"/>
      <c r="ZX2" s="24"/>
      <c r="ZY2" s="24"/>
      <c r="ZZ2" s="24"/>
      <c r="AAA2" s="24"/>
      <c r="AAB2" s="24"/>
      <c r="AAC2" s="24"/>
      <c r="AAD2" s="24"/>
      <c r="AAE2" s="24"/>
      <c r="AAF2" s="24"/>
      <c r="AAG2" s="24"/>
      <c r="AAH2" s="24"/>
      <c r="AAI2" s="24"/>
      <c r="AAJ2" s="24"/>
      <c r="AAK2" s="24"/>
      <c r="AAL2" s="24"/>
      <c r="AAM2" s="24"/>
      <c r="AAN2" s="24"/>
      <c r="AAO2" s="24"/>
      <c r="AAP2" s="24"/>
      <c r="AAQ2" s="24"/>
      <c r="AAR2" s="24"/>
      <c r="AAS2" s="24"/>
      <c r="AAT2" s="24"/>
      <c r="AAU2" s="24"/>
      <c r="AAV2" s="24"/>
      <c r="AAW2" s="24"/>
      <c r="AAX2" s="24"/>
      <c r="AAY2" s="24"/>
      <c r="AAZ2" s="24"/>
      <c r="ABA2" s="24"/>
      <c r="ABB2" s="24"/>
      <c r="ABC2" s="24"/>
      <c r="ABD2" s="24"/>
      <c r="ABE2" s="24"/>
      <c r="ABF2" s="24"/>
      <c r="ABG2" s="24"/>
      <c r="ABH2" s="24"/>
      <c r="ABI2" s="24"/>
      <c r="ABJ2" s="24"/>
      <c r="ABK2" s="24"/>
      <c r="ABL2" s="24"/>
      <c r="ABM2" s="24"/>
      <c r="ABN2" s="24"/>
      <c r="ABO2" s="24"/>
      <c r="ABP2" s="24"/>
      <c r="ABQ2" s="24"/>
      <c r="ABR2" s="24"/>
      <c r="ABS2" s="24"/>
      <c r="ABT2" s="24"/>
      <c r="ABU2" s="24"/>
      <c r="ABV2" s="24"/>
      <c r="ABW2" s="24"/>
      <c r="ABX2" s="24"/>
      <c r="ABY2" s="24"/>
      <c r="ABZ2" s="24"/>
      <c r="ACA2" s="24"/>
      <c r="ACB2" s="24"/>
      <c r="ACC2" s="24"/>
      <c r="ACD2" s="24"/>
      <c r="ACE2" s="24"/>
      <c r="ACF2" s="24"/>
      <c r="ACG2" s="24"/>
      <c r="ACH2" s="24"/>
      <c r="ACI2" s="24"/>
      <c r="ACJ2" s="24"/>
      <c r="ACK2" s="24"/>
      <c r="ACL2" s="24"/>
      <c r="ACM2" s="24"/>
      <c r="ACN2" s="24"/>
      <c r="ACO2" s="24"/>
      <c r="ACP2" s="24"/>
      <c r="ACQ2" s="24"/>
      <c r="ACR2" s="24"/>
      <c r="ACS2" s="24"/>
      <c r="ACT2" s="24"/>
      <c r="ACU2" s="24"/>
      <c r="ACV2" s="24"/>
      <c r="ACW2" s="24"/>
      <c r="ACX2" s="24"/>
      <c r="ACY2" s="24"/>
      <c r="ACZ2" s="24"/>
      <c r="ADA2" s="24"/>
      <c r="ADB2" s="24"/>
      <c r="ADC2" s="24"/>
      <c r="ADD2" s="24"/>
      <c r="ADE2" s="24"/>
      <c r="ADF2" s="24"/>
      <c r="ADG2" s="24"/>
      <c r="ADH2" s="24"/>
      <c r="ADI2" s="24"/>
      <c r="ADJ2" s="24"/>
      <c r="ADK2" s="24"/>
      <c r="ADL2" s="24"/>
      <c r="ADM2" s="24"/>
      <c r="ADN2" s="24"/>
      <c r="ADO2" s="24"/>
      <c r="ADP2" s="24"/>
      <c r="ADQ2" s="24"/>
      <c r="ADR2" s="24"/>
      <c r="ADS2" s="24"/>
      <c r="ADT2" s="24"/>
      <c r="ADU2" s="24"/>
      <c r="ADV2" s="24"/>
      <c r="ADW2" s="24"/>
      <c r="ADX2" s="24"/>
      <c r="ADY2" s="24"/>
      <c r="ADZ2" s="24"/>
      <c r="AEA2" s="24"/>
      <c r="AEB2" s="24"/>
      <c r="AEC2" s="24"/>
      <c r="AED2" s="24"/>
      <c r="AEE2" s="24"/>
      <c r="AEF2" s="24"/>
      <c r="AEG2" s="24"/>
      <c r="AEH2" s="24"/>
      <c r="AEI2" s="24"/>
      <c r="AEJ2" s="24"/>
      <c r="AEK2" s="24"/>
      <c r="AEL2" s="24"/>
      <c r="AEM2" s="24"/>
      <c r="AEN2" s="24"/>
      <c r="AEO2" s="24"/>
      <c r="AEP2" s="24"/>
      <c r="AEQ2" s="24"/>
      <c r="AER2" s="24"/>
      <c r="AES2" s="24"/>
      <c r="AET2" s="24"/>
      <c r="AEU2" s="24"/>
      <c r="AEV2" s="24"/>
      <c r="AEW2" s="24"/>
      <c r="AEX2" s="24"/>
      <c r="AEY2" s="24"/>
      <c r="AEZ2" s="24"/>
      <c r="AFA2" s="24"/>
      <c r="AFB2" s="24"/>
      <c r="AFC2" s="24"/>
      <c r="AFD2" s="24"/>
      <c r="AFE2" s="24"/>
      <c r="AFF2" s="24"/>
      <c r="AFG2" s="24"/>
      <c r="AFH2" s="24"/>
      <c r="AFI2" s="24"/>
      <c r="AFJ2" s="24"/>
      <c r="AFK2" s="24"/>
      <c r="AFL2" s="24"/>
      <c r="AFM2" s="24"/>
      <c r="AFN2" s="24"/>
      <c r="AFO2" s="24"/>
      <c r="AFP2" s="24"/>
      <c r="AFQ2" s="24"/>
      <c r="AFR2" s="24"/>
      <c r="AFS2" s="24"/>
      <c r="AFT2" s="24"/>
      <c r="AFU2" s="24"/>
      <c r="AFV2" s="24"/>
      <c r="AFW2" s="24"/>
      <c r="AFX2" s="24"/>
      <c r="AFY2" s="24"/>
      <c r="AFZ2" s="24"/>
      <c r="AGA2" s="24"/>
      <c r="AGB2" s="24"/>
      <c r="AGC2" s="24"/>
      <c r="AGD2" s="24"/>
      <c r="AGE2" s="24"/>
      <c r="AGF2" s="24"/>
      <c r="AGG2" s="24"/>
      <c r="AGH2" s="24"/>
      <c r="AGI2" s="24"/>
      <c r="AGJ2" s="24"/>
      <c r="AGK2" s="24"/>
      <c r="AGL2" s="24"/>
      <c r="AGM2" s="24"/>
      <c r="AGN2" s="24"/>
      <c r="AGO2" s="24"/>
      <c r="AGP2" s="24"/>
      <c r="AGQ2" s="24"/>
      <c r="AGR2" s="24"/>
      <c r="AGS2" s="24"/>
      <c r="AGT2" s="24"/>
      <c r="AGU2" s="24"/>
      <c r="AGV2" s="24"/>
      <c r="AGW2" s="24"/>
      <c r="AGX2" s="24"/>
      <c r="AGY2" s="24"/>
      <c r="AGZ2" s="24"/>
      <c r="AHA2" s="24"/>
      <c r="AHB2" s="24"/>
      <c r="AHC2" s="24"/>
      <c r="AHD2" s="24"/>
      <c r="AHE2" s="24"/>
      <c r="AHF2" s="24"/>
      <c r="AHG2" s="24"/>
      <c r="AHH2" s="24"/>
      <c r="AHI2" s="24"/>
      <c r="AHJ2" s="24"/>
      <c r="AHK2" s="24"/>
      <c r="AHL2" s="24"/>
      <c r="AHM2" s="24"/>
      <c r="AHN2" s="24"/>
      <c r="AHO2" s="24"/>
      <c r="AHP2" s="24"/>
      <c r="AHQ2" s="24"/>
      <c r="AHR2" s="24"/>
      <c r="AHS2" s="24"/>
      <c r="AHT2" s="24"/>
      <c r="AHU2" s="24"/>
      <c r="AHV2" s="24"/>
      <c r="AHW2" s="24"/>
      <c r="AHX2" s="24"/>
      <c r="AHY2" s="24"/>
      <c r="AHZ2" s="24"/>
      <c r="AIA2" s="24"/>
      <c r="AIB2" s="24"/>
      <c r="AIC2" s="24"/>
      <c r="AID2" s="24"/>
      <c r="AIE2" s="24"/>
      <c r="AIF2" s="24"/>
      <c r="AIG2" s="24"/>
      <c r="AIH2" s="24"/>
      <c r="AII2" s="24"/>
      <c r="AIJ2" s="24"/>
      <c r="AIK2" s="24"/>
      <c r="AIL2" s="24"/>
      <c r="AIM2" s="24"/>
      <c r="AIN2" s="24"/>
      <c r="AIO2" s="24"/>
      <c r="AIP2" s="24"/>
      <c r="AIQ2" s="24"/>
      <c r="AIR2" s="24"/>
      <c r="AIS2" s="24"/>
      <c r="AIT2" s="24"/>
      <c r="AIU2" s="24"/>
      <c r="AIV2" s="24"/>
      <c r="AIW2" s="24"/>
      <c r="AIX2" s="24"/>
      <c r="AIY2" s="24"/>
      <c r="AIZ2" s="24"/>
      <c r="AJA2" s="24"/>
      <c r="AJB2" s="24"/>
      <c r="AJC2" s="24"/>
      <c r="AJD2" s="24"/>
      <c r="AJE2" s="24"/>
      <c r="AJF2" s="24"/>
      <c r="AJG2" s="24"/>
      <c r="AJH2" s="24"/>
      <c r="AJI2" s="24"/>
      <c r="AJJ2" s="24"/>
      <c r="AJK2" s="24"/>
      <c r="AJL2" s="24"/>
      <c r="AJM2" s="24"/>
      <c r="AJN2" s="24"/>
      <c r="AJO2" s="24"/>
      <c r="AJP2" s="24"/>
      <c r="AJQ2" s="24"/>
      <c r="AJR2" s="24"/>
      <c r="AJS2" s="24"/>
      <c r="AJT2" s="24"/>
      <c r="AJU2" s="24"/>
      <c r="AJV2" s="24"/>
      <c r="AJW2" s="24"/>
      <c r="AJX2" s="24"/>
      <c r="AJY2" s="24"/>
      <c r="AJZ2" s="24"/>
      <c r="AKA2" s="24"/>
      <c r="AKB2" s="24"/>
      <c r="AKC2" s="24"/>
      <c r="AKD2" s="24"/>
      <c r="AKE2" s="24"/>
      <c r="AKF2" s="24"/>
      <c r="AKG2" s="24"/>
      <c r="AKH2" s="24"/>
      <c r="AKI2" s="24"/>
      <c r="AKJ2" s="24"/>
      <c r="AKK2" s="24"/>
      <c r="AKL2" s="24"/>
      <c r="AKM2" s="24"/>
      <c r="AKN2" s="24"/>
      <c r="AKO2" s="24"/>
      <c r="AKP2" s="24"/>
    </row>
    <row r="3" spans="1:978" s="33" customFormat="1" ht="18" customHeight="1" x14ac:dyDescent="0.35">
      <c r="A3" s="190" t="s">
        <v>9</v>
      </c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06"/>
    </row>
    <row r="4" spans="1:978" s="33" customFormat="1" ht="28.5" customHeight="1" x14ac:dyDescent="0.35">
      <c r="A4" s="191" t="s">
        <v>33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06"/>
    </row>
    <row r="5" spans="1:978" s="33" customFormat="1" x14ac:dyDescent="0.35">
      <c r="A5" s="189"/>
      <c r="B5" s="189"/>
      <c r="C5" s="189"/>
      <c r="D5" s="189"/>
      <c r="E5" s="189"/>
      <c r="F5" s="189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189"/>
      <c r="V5" s="189"/>
      <c r="W5" s="34"/>
      <c r="X5" s="34"/>
      <c r="Y5" s="34"/>
      <c r="Z5" s="34"/>
      <c r="AA5" s="34"/>
      <c r="AB5" s="34"/>
      <c r="AC5" s="106"/>
    </row>
    <row r="6" spans="1:978" s="33" customFormat="1" ht="44.25" customHeight="1" x14ac:dyDescent="0.35">
      <c r="A6" s="189" t="s">
        <v>10</v>
      </c>
      <c r="B6" s="189"/>
      <c r="C6" s="189"/>
      <c r="D6" s="189"/>
      <c r="E6" s="189"/>
      <c r="F6" s="189"/>
      <c r="G6" s="189"/>
      <c r="H6" s="189"/>
      <c r="I6" s="189"/>
      <c r="J6" s="189"/>
      <c r="K6" s="189"/>
      <c r="L6" s="189"/>
      <c r="M6" s="189"/>
      <c r="N6" s="189"/>
      <c r="O6" s="189"/>
      <c r="P6" s="189"/>
      <c r="Q6" s="189"/>
      <c r="R6" s="189"/>
      <c r="S6" s="189"/>
      <c r="T6" s="189"/>
      <c r="U6" s="189"/>
      <c r="V6" s="189"/>
      <c r="W6" s="189"/>
      <c r="X6" s="189"/>
      <c r="Y6" s="189"/>
      <c r="Z6" s="189"/>
      <c r="AA6" s="189"/>
      <c r="AB6" s="189"/>
      <c r="AC6" s="106"/>
    </row>
    <row r="7" spans="1:978" s="33" customFormat="1" ht="18.75" customHeight="1" x14ac:dyDescent="0.3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5"/>
      <c r="N7" s="35"/>
      <c r="O7" s="35"/>
      <c r="P7" s="35"/>
      <c r="Q7" s="35"/>
      <c r="R7" s="139"/>
      <c r="S7" s="35"/>
      <c r="T7" s="35"/>
      <c r="U7" s="35"/>
      <c r="V7" s="35"/>
      <c r="W7" s="34"/>
      <c r="X7" s="34"/>
      <c r="Y7" s="34"/>
      <c r="Z7" s="34"/>
      <c r="AA7" s="34"/>
      <c r="AB7" s="34"/>
      <c r="AC7" s="106"/>
    </row>
    <row r="8" spans="1:978" s="36" customFormat="1" ht="27" customHeight="1" x14ac:dyDescent="0.35">
      <c r="A8" s="174" t="s">
        <v>11</v>
      </c>
      <c r="B8" s="174"/>
      <c r="C8" s="174"/>
      <c r="D8" s="174"/>
      <c r="E8" s="174"/>
      <c r="F8" s="174"/>
      <c r="G8" s="174"/>
      <c r="H8" s="174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07"/>
    </row>
    <row r="9" spans="1:978" s="36" customFormat="1" ht="26.25" customHeight="1" x14ac:dyDescent="0.35">
      <c r="A9" s="174" t="s">
        <v>28</v>
      </c>
      <c r="B9" s="174"/>
      <c r="C9" s="174"/>
      <c r="D9" s="174"/>
      <c r="E9" s="174"/>
      <c r="F9" s="174"/>
      <c r="G9" s="174"/>
      <c r="H9" s="174"/>
      <c r="I9" s="174"/>
      <c r="J9" s="174"/>
      <c r="K9" s="174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07"/>
    </row>
    <row r="10" spans="1:978" s="36" customFormat="1" ht="31.5" customHeight="1" x14ac:dyDescent="0.35">
      <c r="A10" s="174" t="s">
        <v>25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07"/>
    </row>
    <row r="11" spans="1:978" s="36" customFormat="1" ht="26.25" customHeight="1" x14ac:dyDescent="0.35">
      <c r="A11" s="174" t="s">
        <v>26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07"/>
    </row>
    <row r="12" spans="1:978" s="36" customFormat="1" ht="26.25" customHeight="1" x14ac:dyDescent="0.35">
      <c r="A12" s="174" t="s">
        <v>29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07"/>
    </row>
    <row r="13" spans="1:978" s="36" customFormat="1" ht="26.25" customHeight="1" x14ac:dyDescent="0.35">
      <c r="A13" s="174" t="s">
        <v>30</v>
      </c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07"/>
    </row>
    <row r="14" spans="1:978" s="36" customFormat="1" ht="26.25" customHeight="1" x14ac:dyDescent="0.35">
      <c r="A14" s="174" t="s">
        <v>31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4"/>
      <c r="R14" s="174"/>
      <c r="S14" s="174"/>
      <c r="T14" s="174"/>
      <c r="U14" s="174"/>
      <c r="V14" s="174"/>
      <c r="W14" s="174"/>
      <c r="X14" s="174"/>
      <c r="Y14" s="174"/>
      <c r="Z14" s="174"/>
      <c r="AA14" s="174"/>
      <c r="AB14" s="174"/>
      <c r="AC14" s="107"/>
    </row>
    <row r="15" spans="1:978" s="36" customFormat="1" ht="26.25" customHeight="1" x14ac:dyDescent="0.35">
      <c r="A15" s="174" t="s">
        <v>27</v>
      </c>
      <c r="B15" s="174"/>
      <c r="C15" s="174"/>
      <c r="D15" s="174"/>
      <c r="E15" s="174"/>
      <c r="F15" s="174"/>
      <c r="G15" s="174"/>
      <c r="H15" s="174"/>
      <c r="I15" s="174"/>
      <c r="J15" s="174"/>
      <c r="K15" s="174"/>
      <c r="L15" s="174"/>
      <c r="M15" s="174"/>
      <c r="N15" s="174"/>
      <c r="O15" s="174"/>
      <c r="P15" s="174"/>
      <c r="Q15" s="174"/>
      <c r="R15" s="174"/>
      <c r="S15" s="174"/>
      <c r="T15" s="174"/>
      <c r="U15" s="174"/>
      <c r="V15" s="174"/>
      <c r="W15" s="174"/>
      <c r="X15" s="174"/>
      <c r="Y15" s="174"/>
      <c r="Z15" s="174"/>
      <c r="AA15" s="174"/>
      <c r="AB15" s="174"/>
      <c r="AC15" s="107"/>
    </row>
    <row r="16" spans="1:978" s="23" customFormat="1" ht="26.25" customHeight="1" x14ac:dyDescent="0.4">
      <c r="A16" s="30"/>
      <c r="B16" s="30"/>
      <c r="C16" s="30"/>
      <c r="D16" s="30"/>
      <c r="E16" s="30"/>
      <c r="F16" s="30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140"/>
      <c r="S16" s="96"/>
      <c r="T16" s="96"/>
      <c r="U16" s="77"/>
      <c r="V16" s="77"/>
      <c r="W16" s="29"/>
      <c r="X16" s="29"/>
      <c r="Y16" s="29"/>
      <c r="Z16" s="29"/>
      <c r="AA16" s="29"/>
      <c r="AB16" s="29"/>
      <c r="AC16" s="107"/>
    </row>
    <row r="17" spans="1:43" s="6" customFormat="1" ht="33.6" customHeight="1" x14ac:dyDescent="0.3">
      <c r="A17" s="178" t="s">
        <v>17</v>
      </c>
      <c r="B17" s="179"/>
      <c r="C17" s="179"/>
      <c r="D17" s="179"/>
      <c r="E17" s="179"/>
      <c r="F17" s="179"/>
      <c r="G17" s="179"/>
      <c r="H17" s="179"/>
      <c r="I17" s="179"/>
      <c r="J17" s="180"/>
      <c r="K17" s="175" t="s">
        <v>22</v>
      </c>
      <c r="L17" s="176"/>
      <c r="M17" s="176"/>
      <c r="N17" s="177"/>
      <c r="O17" s="181" t="s">
        <v>21</v>
      </c>
      <c r="P17" s="186" t="s">
        <v>23</v>
      </c>
      <c r="Q17" s="186" t="s">
        <v>2</v>
      </c>
      <c r="R17" s="186" t="s">
        <v>76</v>
      </c>
      <c r="S17" s="175" t="s">
        <v>24</v>
      </c>
      <c r="T17" s="176"/>
      <c r="U17" s="176"/>
      <c r="V17" s="176"/>
      <c r="W17" s="176"/>
      <c r="X17" s="176"/>
      <c r="Y17" s="176"/>
      <c r="Z17" s="176"/>
      <c r="AA17" s="176"/>
      <c r="AB17" s="177"/>
      <c r="AC17" s="108"/>
      <c r="AD17" s="11"/>
      <c r="AE17" s="11"/>
      <c r="AF17" s="12"/>
      <c r="AG17" s="12"/>
      <c r="AH17" s="13"/>
      <c r="AI17" s="13"/>
      <c r="AJ17" s="13"/>
      <c r="AK17" s="13"/>
      <c r="AL17" s="13"/>
      <c r="AM17" s="13"/>
      <c r="AN17" s="13"/>
      <c r="AO17" s="13"/>
      <c r="AP17" s="13"/>
      <c r="AQ17" s="13"/>
    </row>
    <row r="18" spans="1:43" s="6" customFormat="1" ht="170.4" customHeight="1" x14ac:dyDescent="0.3">
      <c r="A18" s="178" t="s">
        <v>12</v>
      </c>
      <c r="B18" s="180"/>
      <c r="C18" s="25" t="s">
        <v>13</v>
      </c>
      <c r="D18" s="26" t="s">
        <v>14</v>
      </c>
      <c r="E18" s="178" t="s">
        <v>15</v>
      </c>
      <c r="F18" s="180"/>
      <c r="G18" s="78" t="s">
        <v>16</v>
      </c>
      <c r="H18" s="175" t="s">
        <v>18</v>
      </c>
      <c r="I18" s="176"/>
      <c r="J18" s="177"/>
      <c r="K18" s="175" t="s">
        <v>19</v>
      </c>
      <c r="L18" s="176"/>
      <c r="M18" s="177"/>
      <c r="N18" s="78" t="s">
        <v>20</v>
      </c>
      <c r="O18" s="182"/>
      <c r="P18" s="187"/>
      <c r="Q18" s="187"/>
      <c r="R18" s="186"/>
      <c r="S18" s="90">
        <v>2026</v>
      </c>
      <c r="T18" s="91">
        <v>2027</v>
      </c>
      <c r="U18" s="78">
        <v>2028</v>
      </c>
      <c r="V18" s="78">
        <v>2029</v>
      </c>
      <c r="W18" s="78">
        <v>2030</v>
      </c>
      <c r="X18" s="78">
        <v>2031</v>
      </c>
      <c r="Y18" s="78">
        <v>2032</v>
      </c>
      <c r="Z18" s="78">
        <v>2033</v>
      </c>
      <c r="AA18" s="78">
        <v>2034</v>
      </c>
      <c r="AB18" s="78">
        <v>2035</v>
      </c>
      <c r="AC18" s="108"/>
      <c r="AD18" s="11"/>
      <c r="AE18" s="11"/>
      <c r="AF18" s="12"/>
      <c r="AG18" s="12"/>
      <c r="AH18" s="13"/>
      <c r="AI18" s="13"/>
      <c r="AJ18" s="13"/>
      <c r="AK18" s="13"/>
      <c r="AL18" s="13"/>
      <c r="AM18" s="13"/>
      <c r="AN18" s="13"/>
      <c r="AO18" s="13"/>
      <c r="AP18" s="13"/>
      <c r="AQ18" s="13"/>
    </row>
    <row r="19" spans="1:43" s="6" customFormat="1" ht="13.2" x14ac:dyDescent="0.3">
      <c r="A19" s="83">
        <v>1</v>
      </c>
      <c r="B19" s="83">
        <v>2</v>
      </c>
      <c r="C19" s="83">
        <v>3</v>
      </c>
      <c r="D19" s="83">
        <v>4</v>
      </c>
      <c r="E19" s="83">
        <v>5</v>
      </c>
      <c r="F19" s="83">
        <v>6</v>
      </c>
      <c r="G19" s="83">
        <v>7</v>
      </c>
      <c r="H19" s="83">
        <v>8</v>
      </c>
      <c r="I19" s="83">
        <v>9</v>
      </c>
      <c r="J19" s="83">
        <v>10</v>
      </c>
      <c r="K19" s="83">
        <v>11</v>
      </c>
      <c r="L19" s="83">
        <v>12</v>
      </c>
      <c r="M19" s="83">
        <v>13</v>
      </c>
      <c r="N19" s="83">
        <v>14</v>
      </c>
      <c r="O19" s="83">
        <v>15</v>
      </c>
      <c r="P19" s="83">
        <v>16</v>
      </c>
      <c r="Q19" s="83">
        <v>17</v>
      </c>
      <c r="R19" s="83">
        <v>18</v>
      </c>
      <c r="S19" s="83">
        <v>19</v>
      </c>
      <c r="T19" s="83">
        <v>20</v>
      </c>
      <c r="U19" s="83">
        <v>21</v>
      </c>
      <c r="V19" s="83">
        <v>22</v>
      </c>
      <c r="W19" s="83">
        <v>23</v>
      </c>
      <c r="X19" s="83">
        <v>24</v>
      </c>
      <c r="Y19" s="83">
        <v>25</v>
      </c>
      <c r="Z19" s="83">
        <v>26</v>
      </c>
      <c r="AA19" s="83">
        <v>27</v>
      </c>
      <c r="AB19" s="83">
        <v>28</v>
      </c>
      <c r="AC19" s="108"/>
      <c r="AD19" s="11"/>
      <c r="AE19" s="11"/>
      <c r="AF19" s="12"/>
      <c r="AG19" s="12"/>
      <c r="AH19" s="13"/>
      <c r="AI19" s="13"/>
      <c r="AJ19" s="13"/>
      <c r="AK19" s="13"/>
      <c r="AL19" s="13"/>
      <c r="AM19" s="13"/>
      <c r="AN19" s="13"/>
      <c r="AO19" s="13"/>
      <c r="AP19" s="13"/>
      <c r="AQ19" s="13"/>
    </row>
    <row r="20" spans="1:43" s="1" customFormat="1" ht="55.2" customHeight="1" x14ac:dyDescent="0.3">
      <c r="A20" s="97"/>
      <c r="B20" s="97"/>
      <c r="C20" s="97"/>
      <c r="D20" s="97"/>
      <c r="E20" s="97"/>
      <c r="F20" s="97"/>
      <c r="G20" s="98"/>
      <c r="H20" s="98"/>
      <c r="I20" s="98"/>
      <c r="J20" s="98"/>
      <c r="K20" s="98"/>
      <c r="L20" s="98"/>
      <c r="M20" s="98"/>
      <c r="N20" s="98"/>
      <c r="O20" s="98" t="s">
        <v>47</v>
      </c>
      <c r="P20" s="99" t="s">
        <v>5</v>
      </c>
      <c r="Q20" s="100" t="s">
        <v>173</v>
      </c>
      <c r="R20" s="94">
        <f t="shared" ref="R20:AB20" si="0">R25+R55</f>
        <v>1001526.4999999999</v>
      </c>
      <c r="S20" s="94">
        <f t="shared" si="0"/>
        <v>1260219.5</v>
      </c>
      <c r="T20" s="94">
        <f t="shared" si="0"/>
        <v>1461792.9</v>
      </c>
      <c r="U20" s="94">
        <f t="shared" si="0"/>
        <v>1606131.8</v>
      </c>
      <c r="V20" s="94">
        <f t="shared" si="0"/>
        <v>1606131.8</v>
      </c>
      <c r="W20" s="94">
        <f t="shared" si="0"/>
        <v>1606131.8</v>
      </c>
      <c r="X20" s="94">
        <f t="shared" si="0"/>
        <v>1606131.8</v>
      </c>
      <c r="Y20" s="94">
        <f t="shared" si="0"/>
        <v>1606131.8</v>
      </c>
      <c r="Z20" s="94">
        <f t="shared" si="0"/>
        <v>1606131.8</v>
      </c>
      <c r="AA20" s="94">
        <f t="shared" si="0"/>
        <v>1606131.8</v>
      </c>
      <c r="AB20" s="94">
        <f t="shared" si="0"/>
        <v>1606131.8</v>
      </c>
      <c r="AC20" s="108"/>
      <c r="AD20" s="8"/>
      <c r="AE20" s="8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</row>
    <row r="21" spans="1:43" s="3" customFormat="1" ht="36" x14ac:dyDescent="0.3">
      <c r="A21" s="31"/>
      <c r="B21" s="31"/>
      <c r="C21" s="31"/>
      <c r="D21" s="31"/>
      <c r="E21" s="31"/>
      <c r="F21" s="31"/>
      <c r="G21" s="44"/>
      <c r="H21" s="79"/>
      <c r="I21" s="44"/>
      <c r="J21" s="44"/>
      <c r="K21" s="44"/>
      <c r="L21" s="44"/>
      <c r="M21" s="44"/>
      <c r="N21" s="44"/>
      <c r="O21" s="49" t="s">
        <v>47</v>
      </c>
      <c r="P21" s="37" t="s">
        <v>32</v>
      </c>
      <c r="Q21" s="80"/>
      <c r="R21" s="81"/>
      <c r="S21" s="53"/>
      <c r="T21" s="88"/>
      <c r="U21" s="81"/>
      <c r="V21" s="81"/>
      <c r="W21" s="81"/>
      <c r="X21" s="81"/>
      <c r="Y21" s="81"/>
      <c r="Z21" s="81"/>
      <c r="AA21" s="81"/>
      <c r="AB21" s="81"/>
      <c r="AC21" s="104"/>
      <c r="AD21" s="8"/>
      <c r="AE21" s="8"/>
      <c r="AF21" s="9"/>
      <c r="AG21" s="9"/>
      <c r="AH21" s="14"/>
      <c r="AI21" s="14"/>
      <c r="AJ21" s="14"/>
      <c r="AK21" s="14"/>
      <c r="AL21" s="14"/>
      <c r="AM21" s="14"/>
      <c r="AN21" s="14"/>
      <c r="AO21" s="14"/>
      <c r="AP21" s="14"/>
      <c r="AQ21" s="14"/>
    </row>
    <row r="22" spans="1:43" s="3" customFormat="1" ht="60.6" customHeight="1" x14ac:dyDescent="0.3">
      <c r="A22" s="73"/>
      <c r="B22" s="73"/>
      <c r="C22" s="73"/>
      <c r="D22" s="73"/>
      <c r="E22" s="73"/>
      <c r="F22" s="73"/>
      <c r="G22" s="49"/>
      <c r="H22" s="48"/>
      <c r="I22" s="49"/>
      <c r="J22" s="49"/>
      <c r="K22" s="49"/>
      <c r="L22" s="49"/>
      <c r="M22" s="49"/>
      <c r="N22" s="49"/>
      <c r="O22" s="49" t="s">
        <v>47</v>
      </c>
      <c r="P22" s="150" t="s">
        <v>128</v>
      </c>
      <c r="Q22" s="51" t="s">
        <v>4</v>
      </c>
      <c r="R22" s="53">
        <v>610677</v>
      </c>
      <c r="S22" s="53">
        <v>610677</v>
      </c>
      <c r="T22" s="53">
        <v>610677</v>
      </c>
      <c r="U22" s="53">
        <v>610677</v>
      </c>
      <c r="V22" s="53">
        <v>610677</v>
      </c>
      <c r="W22" s="53">
        <v>610677</v>
      </c>
      <c r="X22" s="53">
        <v>610677</v>
      </c>
      <c r="Y22" s="53">
        <v>610677</v>
      </c>
      <c r="Z22" s="53">
        <v>610677</v>
      </c>
      <c r="AA22" s="53">
        <v>610677</v>
      </c>
      <c r="AB22" s="53">
        <v>610677</v>
      </c>
      <c r="AC22" s="119"/>
      <c r="AD22" s="8"/>
      <c r="AE22" s="8"/>
      <c r="AF22" s="9"/>
      <c r="AG22" s="9"/>
      <c r="AH22" s="14"/>
      <c r="AI22" s="14"/>
      <c r="AJ22" s="14"/>
      <c r="AK22" s="14"/>
      <c r="AL22" s="14"/>
      <c r="AM22" s="14"/>
      <c r="AN22" s="14"/>
      <c r="AO22" s="14"/>
      <c r="AP22" s="14"/>
      <c r="AQ22" s="14"/>
    </row>
    <row r="23" spans="1:43" s="3" customFormat="1" ht="71.400000000000006" x14ac:dyDescent="0.3">
      <c r="A23" s="73"/>
      <c r="B23" s="73"/>
      <c r="C23" s="73"/>
      <c r="D23" s="73"/>
      <c r="E23" s="73"/>
      <c r="F23" s="73"/>
      <c r="G23" s="49"/>
      <c r="H23" s="48"/>
      <c r="I23" s="49"/>
      <c r="J23" s="49"/>
      <c r="K23" s="49"/>
      <c r="L23" s="49"/>
      <c r="M23" s="49"/>
      <c r="N23" s="49"/>
      <c r="O23" s="49" t="s">
        <v>47</v>
      </c>
      <c r="P23" s="38" t="s">
        <v>89</v>
      </c>
      <c r="Q23" s="51" t="s">
        <v>172</v>
      </c>
      <c r="R23" s="52">
        <f t="shared" ref="R23:AB23" si="1">R57+R58</f>
        <v>2.1459999999999999</v>
      </c>
      <c r="S23" s="52">
        <f t="shared" si="1"/>
        <v>8.6869999999999994</v>
      </c>
      <c r="T23" s="52">
        <f t="shared" si="1"/>
        <v>18.310000000000002</v>
      </c>
      <c r="U23" s="52">
        <f t="shared" si="1"/>
        <v>18.310000000000002</v>
      </c>
      <c r="V23" s="52">
        <f t="shared" si="1"/>
        <v>18.310000000000002</v>
      </c>
      <c r="W23" s="52">
        <f t="shared" si="1"/>
        <v>18.310000000000002</v>
      </c>
      <c r="X23" s="52">
        <f t="shared" si="1"/>
        <v>18.310000000000002</v>
      </c>
      <c r="Y23" s="52">
        <f t="shared" si="1"/>
        <v>18.310000000000002</v>
      </c>
      <c r="Z23" s="52">
        <f t="shared" si="1"/>
        <v>18.310000000000002</v>
      </c>
      <c r="AA23" s="52">
        <f t="shared" si="1"/>
        <v>18.310000000000002</v>
      </c>
      <c r="AB23" s="52">
        <f t="shared" si="1"/>
        <v>18.310000000000002</v>
      </c>
      <c r="AC23" s="109"/>
      <c r="AD23" s="8"/>
      <c r="AE23" s="8"/>
      <c r="AF23" s="9"/>
      <c r="AG23" s="9"/>
      <c r="AH23" s="14"/>
      <c r="AI23" s="14"/>
      <c r="AJ23" s="14"/>
      <c r="AK23" s="14"/>
      <c r="AL23" s="14"/>
      <c r="AM23" s="14"/>
      <c r="AN23" s="14"/>
      <c r="AO23" s="14"/>
      <c r="AP23" s="14"/>
      <c r="AQ23" s="14"/>
    </row>
    <row r="24" spans="1:43" s="3" customFormat="1" ht="93.6" customHeight="1" x14ac:dyDescent="0.3">
      <c r="A24" s="73"/>
      <c r="B24" s="73"/>
      <c r="C24" s="73"/>
      <c r="D24" s="73"/>
      <c r="E24" s="73"/>
      <c r="F24" s="73"/>
      <c r="G24" s="49"/>
      <c r="H24" s="48"/>
      <c r="I24" s="49"/>
      <c r="J24" s="49"/>
      <c r="K24" s="49"/>
      <c r="L24" s="49"/>
      <c r="M24" s="49"/>
      <c r="N24" s="49"/>
      <c r="O24" s="49" t="s">
        <v>47</v>
      </c>
      <c r="P24" s="122" t="s">
        <v>90</v>
      </c>
      <c r="Q24" s="51" t="s">
        <v>0</v>
      </c>
      <c r="R24" s="53">
        <v>85</v>
      </c>
      <c r="S24" s="53">
        <v>85</v>
      </c>
      <c r="T24" s="53">
        <v>85</v>
      </c>
      <c r="U24" s="53">
        <v>85</v>
      </c>
      <c r="V24" s="53">
        <v>85</v>
      </c>
      <c r="W24" s="53">
        <v>85</v>
      </c>
      <c r="X24" s="53">
        <v>85</v>
      </c>
      <c r="Y24" s="53">
        <v>85</v>
      </c>
      <c r="Z24" s="53">
        <v>85</v>
      </c>
      <c r="AA24" s="53">
        <v>85</v>
      </c>
      <c r="AB24" s="53">
        <v>85</v>
      </c>
      <c r="AC24" s="109"/>
      <c r="AD24" s="8"/>
      <c r="AE24" s="8"/>
      <c r="AF24" s="9"/>
      <c r="AG24" s="9"/>
      <c r="AH24" s="14"/>
      <c r="AI24" s="14"/>
      <c r="AJ24" s="14"/>
      <c r="AK24" s="14"/>
      <c r="AL24" s="14"/>
      <c r="AM24" s="14"/>
      <c r="AN24" s="14"/>
      <c r="AO24" s="14"/>
      <c r="AP24" s="14"/>
      <c r="AQ24" s="14"/>
    </row>
    <row r="25" spans="1:43" s="3" customFormat="1" ht="53.4" customHeight="1" x14ac:dyDescent="0.3">
      <c r="A25" s="130" t="s">
        <v>34</v>
      </c>
      <c r="B25" s="130" t="s">
        <v>40</v>
      </c>
      <c r="C25" s="130"/>
      <c r="D25" s="130"/>
      <c r="E25" s="130"/>
      <c r="F25" s="130"/>
      <c r="G25" s="131"/>
      <c r="H25" s="131"/>
      <c r="I25" s="131"/>
      <c r="J25" s="131"/>
      <c r="K25" s="131"/>
      <c r="L25" s="131"/>
      <c r="M25" s="131"/>
      <c r="N25" s="131" t="s">
        <v>103</v>
      </c>
      <c r="O25" s="131" t="s">
        <v>47</v>
      </c>
      <c r="P25" s="132" t="s">
        <v>80</v>
      </c>
      <c r="Q25" s="133" t="s">
        <v>173</v>
      </c>
      <c r="R25" s="134">
        <f t="shared" ref="R25:AB25" si="2">R26+R33+R50</f>
        <v>63002.200000000004</v>
      </c>
      <c r="S25" s="134">
        <f t="shared" si="2"/>
        <v>276478.50000000006</v>
      </c>
      <c r="T25" s="134">
        <f t="shared" si="2"/>
        <v>296174.59999999998</v>
      </c>
      <c r="U25" s="134">
        <f t="shared" si="2"/>
        <v>295513.5</v>
      </c>
      <c r="V25" s="134">
        <f t="shared" si="2"/>
        <v>25000</v>
      </c>
      <c r="W25" s="134">
        <f t="shared" si="2"/>
        <v>25000</v>
      </c>
      <c r="X25" s="134">
        <f t="shared" si="2"/>
        <v>25000</v>
      </c>
      <c r="Y25" s="134">
        <f t="shared" si="2"/>
        <v>25000</v>
      </c>
      <c r="Z25" s="134">
        <f t="shared" si="2"/>
        <v>25000</v>
      </c>
      <c r="AA25" s="134">
        <f t="shared" si="2"/>
        <v>25000</v>
      </c>
      <c r="AB25" s="134">
        <f t="shared" si="2"/>
        <v>25000</v>
      </c>
      <c r="AC25" s="128"/>
      <c r="AD25" s="8"/>
      <c r="AE25" s="8"/>
      <c r="AF25" s="9"/>
      <c r="AG25" s="9"/>
      <c r="AH25" s="14"/>
      <c r="AI25" s="14"/>
      <c r="AJ25" s="14"/>
      <c r="AK25" s="14"/>
      <c r="AL25" s="14"/>
      <c r="AM25" s="14"/>
      <c r="AN25" s="14"/>
      <c r="AO25" s="14"/>
      <c r="AP25" s="14"/>
      <c r="AQ25" s="14"/>
    </row>
    <row r="26" spans="1:43" s="3" customFormat="1" ht="87" x14ac:dyDescent="0.3">
      <c r="A26" s="101" t="s">
        <v>34</v>
      </c>
      <c r="B26" s="101" t="s">
        <v>40</v>
      </c>
      <c r="C26" s="101"/>
      <c r="D26" s="101" t="s">
        <v>35</v>
      </c>
      <c r="E26" s="101"/>
      <c r="F26" s="101"/>
      <c r="G26" s="84"/>
      <c r="H26" s="84"/>
      <c r="I26" s="84"/>
      <c r="J26" s="84"/>
      <c r="K26" s="84"/>
      <c r="L26" s="84"/>
      <c r="M26" s="84"/>
      <c r="N26" s="84" t="s">
        <v>104</v>
      </c>
      <c r="O26" s="84" t="s">
        <v>47</v>
      </c>
      <c r="P26" s="86" t="s">
        <v>180</v>
      </c>
      <c r="Q26" s="85" t="s">
        <v>173</v>
      </c>
      <c r="R26" s="93">
        <f>R27</f>
        <v>32503.100000000002</v>
      </c>
      <c r="S26" s="93">
        <f t="shared" ref="S26:U26" si="3">S27</f>
        <v>102915.3</v>
      </c>
      <c r="T26" s="93">
        <f t="shared" si="3"/>
        <v>106132.9</v>
      </c>
      <c r="U26" s="93">
        <f t="shared" si="3"/>
        <v>106132.9</v>
      </c>
      <c r="V26" s="93"/>
      <c r="W26" s="93"/>
      <c r="X26" s="93"/>
      <c r="Y26" s="93"/>
      <c r="Z26" s="93"/>
      <c r="AA26" s="93"/>
      <c r="AB26" s="93"/>
      <c r="AC26" s="108"/>
      <c r="AD26" s="8"/>
      <c r="AE26" s="8"/>
      <c r="AF26" s="9"/>
      <c r="AG26" s="9"/>
      <c r="AH26" s="14"/>
      <c r="AI26" s="14"/>
      <c r="AJ26" s="14"/>
      <c r="AK26" s="14"/>
      <c r="AL26" s="14"/>
      <c r="AM26" s="14"/>
      <c r="AN26" s="14"/>
      <c r="AO26" s="14"/>
      <c r="AP26" s="14"/>
      <c r="AQ26" s="14"/>
    </row>
    <row r="27" spans="1:43" ht="39" customHeight="1" x14ac:dyDescent="0.3">
      <c r="A27" s="102" t="s">
        <v>34</v>
      </c>
      <c r="B27" s="102" t="s">
        <v>40</v>
      </c>
      <c r="C27" s="102"/>
      <c r="D27" s="102" t="s">
        <v>35</v>
      </c>
      <c r="E27" s="102" t="s">
        <v>46</v>
      </c>
      <c r="F27" s="102" t="s">
        <v>42</v>
      </c>
      <c r="G27" s="55"/>
      <c r="H27" s="55"/>
      <c r="I27" s="55"/>
      <c r="J27" s="55"/>
      <c r="K27" s="55"/>
      <c r="L27" s="55"/>
      <c r="M27" s="55"/>
      <c r="N27" s="55" t="s">
        <v>105</v>
      </c>
      <c r="O27" s="55" t="s">
        <v>47</v>
      </c>
      <c r="P27" s="56" t="s">
        <v>122</v>
      </c>
      <c r="Q27" s="68" t="s">
        <v>173</v>
      </c>
      <c r="R27" s="58">
        <f>R29</f>
        <v>32503.100000000002</v>
      </c>
      <c r="S27" s="58">
        <f t="shared" ref="S27:T27" si="4">S29</f>
        <v>102915.3</v>
      </c>
      <c r="T27" s="58">
        <f t="shared" si="4"/>
        <v>106132.9</v>
      </c>
      <c r="U27" s="58">
        <f t="shared" ref="U27" si="5">U29</f>
        <v>106132.9</v>
      </c>
      <c r="V27" s="58"/>
      <c r="W27" s="58"/>
      <c r="X27" s="58"/>
      <c r="Y27" s="58"/>
      <c r="Z27" s="58"/>
      <c r="AA27" s="58"/>
      <c r="AB27" s="58"/>
      <c r="AC27" s="110"/>
      <c r="AD27" s="11"/>
    </row>
    <row r="28" spans="1:43" s="1" customFormat="1" ht="35.4" x14ac:dyDescent="0.3">
      <c r="A28" s="73"/>
      <c r="B28" s="73"/>
      <c r="C28" s="73"/>
      <c r="D28" s="73"/>
      <c r="E28" s="73"/>
      <c r="F28" s="73"/>
      <c r="G28" s="49"/>
      <c r="H28" s="49"/>
      <c r="I28" s="49"/>
      <c r="J28" s="49"/>
      <c r="K28" s="49"/>
      <c r="L28" s="49"/>
      <c r="M28" s="49"/>
      <c r="N28" s="49"/>
      <c r="O28" s="49"/>
      <c r="P28" s="126" t="s">
        <v>166</v>
      </c>
      <c r="Q28" s="51" t="s">
        <v>49</v>
      </c>
      <c r="R28" s="45">
        <v>8</v>
      </c>
      <c r="S28" s="45">
        <v>13</v>
      </c>
      <c r="T28" s="45">
        <v>27</v>
      </c>
      <c r="U28" s="45">
        <v>10</v>
      </c>
      <c r="V28" s="88"/>
      <c r="W28" s="88"/>
      <c r="X28" s="88"/>
      <c r="Y28" s="88"/>
      <c r="Z28" s="88"/>
      <c r="AA28" s="88"/>
      <c r="AB28" s="88"/>
      <c r="AC28" s="110"/>
      <c r="AD28" s="11"/>
      <c r="AE28" s="8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</row>
    <row r="29" spans="1:43" s="66" customFormat="1" ht="29.4" customHeight="1" x14ac:dyDescent="0.3">
      <c r="A29" s="46" t="s">
        <v>34</v>
      </c>
      <c r="B29" s="46" t="s">
        <v>40</v>
      </c>
      <c r="C29" s="46" t="s">
        <v>41</v>
      </c>
      <c r="D29" s="46" t="s">
        <v>35</v>
      </c>
      <c r="E29" s="46" t="s">
        <v>46</v>
      </c>
      <c r="F29" s="46" t="s">
        <v>42</v>
      </c>
      <c r="G29" s="46" t="s">
        <v>70</v>
      </c>
      <c r="H29" s="46" t="s">
        <v>54</v>
      </c>
      <c r="I29" s="46" t="s">
        <v>55</v>
      </c>
      <c r="J29" s="46" t="s">
        <v>61</v>
      </c>
      <c r="K29" s="46" t="s">
        <v>34</v>
      </c>
      <c r="L29" s="46" t="s">
        <v>35</v>
      </c>
      <c r="M29" s="46" t="s">
        <v>36</v>
      </c>
      <c r="N29" s="46" t="s">
        <v>71</v>
      </c>
      <c r="O29" s="46" t="s">
        <v>47</v>
      </c>
      <c r="P29" s="168" t="s">
        <v>99</v>
      </c>
      <c r="Q29" s="171" t="s">
        <v>173</v>
      </c>
      <c r="R29" s="54">
        <f>R30+R31</f>
        <v>32503.100000000002</v>
      </c>
      <c r="S29" s="54">
        <f t="shared" ref="S29:U29" si="6">S30+S31</f>
        <v>102915.3</v>
      </c>
      <c r="T29" s="54">
        <f t="shared" si="6"/>
        <v>106132.9</v>
      </c>
      <c r="U29" s="54">
        <f t="shared" si="6"/>
        <v>106132.9</v>
      </c>
      <c r="V29" s="40"/>
      <c r="W29" s="40"/>
      <c r="X29" s="40"/>
      <c r="Y29" s="40"/>
      <c r="Z29" s="40"/>
      <c r="AA29" s="40"/>
      <c r="AB29" s="40"/>
      <c r="AC29" s="108"/>
      <c r="AD29" s="22"/>
      <c r="AE29" s="60"/>
      <c r="AF29" s="61"/>
      <c r="AG29" s="61"/>
      <c r="AH29" s="65"/>
      <c r="AI29" s="65"/>
      <c r="AJ29" s="65"/>
      <c r="AK29" s="65"/>
      <c r="AL29" s="65"/>
      <c r="AM29" s="65"/>
      <c r="AN29" s="65"/>
      <c r="AO29" s="65"/>
      <c r="AP29" s="65"/>
      <c r="AQ29" s="65"/>
    </row>
    <row r="30" spans="1:43" s="66" customFormat="1" ht="35.4" customHeight="1" x14ac:dyDescent="0.3">
      <c r="A30" s="46" t="s">
        <v>34</v>
      </c>
      <c r="B30" s="46" t="s">
        <v>40</v>
      </c>
      <c r="C30" s="46" t="s">
        <v>41</v>
      </c>
      <c r="D30" s="46" t="s">
        <v>35</v>
      </c>
      <c r="E30" s="46" t="s">
        <v>46</v>
      </c>
      <c r="F30" s="46" t="s">
        <v>42</v>
      </c>
      <c r="G30" s="46" t="s">
        <v>68</v>
      </c>
      <c r="H30" s="46" t="s">
        <v>54</v>
      </c>
      <c r="I30" s="46" t="s">
        <v>55</v>
      </c>
      <c r="J30" s="46" t="s">
        <v>61</v>
      </c>
      <c r="K30" s="46" t="s">
        <v>34</v>
      </c>
      <c r="L30" s="46" t="s">
        <v>35</v>
      </c>
      <c r="M30" s="46" t="s">
        <v>36</v>
      </c>
      <c r="N30" s="46" t="s">
        <v>66</v>
      </c>
      <c r="O30" s="46" t="s">
        <v>47</v>
      </c>
      <c r="P30" s="169"/>
      <c r="Q30" s="172"/>
      <c r="R30" s="40">
        <f>440+100</f>
        <v>540</v>
      </c>
      <c r="S30" s="40">
        <v>162.30000000000001</v>
      </c>
      <c r="T30" s="40">
        <v>1802.7</v>
      </c>
      <c r="U30" s="40">
        <v>1802.7</v>
      </c>
      <c r="V30" s="40"/>
      <c r="W30" s="40"/>
      <c r="X30" s="40"/>
      <c r="Y30" s="40"/>
      <c r="Z30" s="40"/>
      <c r="AA30" s="40"/>
      <c r="AB30" s="40"/>
      <c r="AC30" s="127"/>
      <c r="AD30" s="22"/>
      <c r="AE30" s="60"/>
      <c r="AF30" s="61"/>
      <c r="AG30" s="61"/>
      <c r="AH30" s="65"/>
      <c r="AI30" s="65"/>
      <c r="AJ30" s="65"/>
      <c r="AK30" s="65"/>
      <c r="AL30" s="65"/>
      <c r="AM30" s="65"/>
      <c r="AN30" s="65"/>
      <c r="AO30" s="65"/>
      <c r="AP30" s="65"/>
      <c r="AQ30" s="65"/>
    </row>
    <row r="31" spans="1:43" s="66" customFormat="1" ht="32.4" customHeight="1" x14ac:dyDescent="0.3">
      <c r="A31" s="46" t="s">
        <v>34</v>
      </c>
      <c r="B31" s="46" t="s">
        <v>40</v>
      </c>
      <c r="C31" s="46" t="s">
        <v>41</v>
      </c>
      <c r="D31" s="46" t="s">
        <v>35</v>
      </c>
      <c r="E31" s="46" t="s">
        <v>46</v>
      </c>
      <c r="F31" s="46" t="s">
        <v>42</v>
      </c>
      <c r="G31" s="46" t="s">
        <v>69</v>
      </c>
      <c r="H31" s="46" t="s">
        <v>54</v>
      </c>
      <c r="I31" s="46" t="s">
        <v>55</v>
      </c>
      <c r="J31" s="46" t="s">
        <v>61</v>
      </c>
      <c r="K31" s="46" t="s">
        <v>34</v>
      </c>
      <c r="L31" s="46" t="s">
        <v>35</v>
      </c>
      <c r="M31" s="46" t="s">
        <v>36</v>
      </c>
      <c r="N31" s="46" t="s">
        <v>67</v>
      </c>
      <c r="O31" s="46" t="s">
        <v>47</v>
      </c>
      <c r="P31" s="170"/>
      <c r="Q31" s="173"/>
      <c r="R31" s="40">
        <f>958.9+31004.2</f>
        <v>31963.100000000002</v>
      </c>
      <c r="S31" s="40">
        <f>3082.7+99670.3</f>
        <v>102753</v>
      </c>
      <c r="T31" s="40">
        <f>3130+101200.2</f>
        <v>104330.2</v>
      </c>
      <c r="U31" s="40">
        <f>3130+101200.2</f>
        <v>104330.2</v>
      </c>
      <c r="V31" s="40"/>
      <c r="W31" s="40"/>
      <c r="X31" s="40"/>
      <c r="Y31" s="40"/>
      <c r="Z31" s="40"/>
      <c r="AA31" s="40"/>
      <c r="AB31" s="40"/>
      <c r="AC31" s="127"/>
      <c r="AD31" s="22"/>
      <c r="AE31" s="60"/>
      <c r="AF31" s="61"/>
      <c r="AG31" s="61"/>
      <c r="AH31" s="65"/>
      <c r="AI31" s="65"/>
      <c r="AJ31" s="65"/>
      <c r="AK31" s="65"/>
      <c r="AL31" s="65"/>
      <c r="AM31" s="65"/>
      <c r="AN31" s="65"/>
      <c r="AO31" s="65"/>
      <c r="AP31" s="65"/>
      <c r="AQ31" s="65"/>
    </row>
    <row r="32" spans="1:43" s="3" customFormat="1" ht="53.4" x14ac:dyDescent="0.3">
      <c r="A32" s="73"/>
      <c r="B32" s="73"/>
      <c r="C32" s="73"/>
      <c r="D32" s="73"/>
      <c r="E32" s="73"/>
      <c r="F32" s="73"/>
      <c r="G32" s="49"/>
      <c r="H32" s="49"/>
      <c r="I32" s="49"/>
      <c r="J32" s="49"/>
      <c r="K32" s="49"/>
      <c r="L32" s="49"/>
      <c r="M32" s="49"/>
      <c r="N32" s="49"/>
      <c r="O32" s="49"/>
      <c r="P32" s="71" t="s">
        <v>130</v>
      </c>
      <c r="Q32" s="51" t="s">
        <v>171</v>
      </c>
      <c r="R32" s="72">
        <v>1</v>
      </c>
      <c r="S32" s="72">
        <v>1</v>
      </c>
      <c r="T32" s="72">
        <v>1</v>
      </c>
      <c r="U32" s="72">
        <v>1</v>
      </c>
      <c r="V32" s="72"/>
      <c r="W32" s="72"/>
      <c r="X32" s="72"/>
      <c r="Y32" s="72"/>
      <c r="Z32" s="72"/>
      <c r="AA32" s="72"/>
      <c r="AB32" s="72"/>
      <c r="AC32" s="108"/>
      <c r="AD32" s="22"/>
      <c r="AE32" s="8"/>
      <c r="AF32" s="9"/>
      <c r="AG32" s="9"/>
      <c r="AH32" s="14"/>
      <c r="AI32" s="14"/>
      <c r="AJ32" s="14"/>
      <c r="AK32" s="14"/>
      <c r="AL32" s="14"/>
      <c r="AM32" s="14"/>
      <c r="AN32" s="14"/>
      <c r="AO32" s="14"/>
      <c r="AP32" s="14"/>
      <c r="AQ32" s="14"/>
    </row>
    <row r="33" spans="1:43" s="3" customFormat="1" ht="104.4" x14ac:dyDescent="0.3">
      <c r="A33" s="84" t="s">
        <v>34</v>
      </c>
      <c r="B33" s="84" t="s">
        <v>40</v>
      </c>
      <c r="C33" s="84"/>
      <c r="D33" s="84" t="s">
        <v>36</v>
      </c>
      <c r="E33" s="84"/>
      <c r="F33" s="84"/>
      <c r="G33" s="84"/>
      <c r="H33" s="84"/>
      <c r="I33" s="84"/>
      <c r="J33" s="84"/>
      <c r="K33" s="84"/>
      <c r="L33" s="84"/>
      <c r="M33" s="84"/>
      <c r="N33" s="84" t="s">
        <v>106</v>
      </c>
      <c r="O33" s="84" t="s">
        <v>47</v>
      </c>
      <c r="P33" s="86" t="s">
        <v>124</v>
      </c>
      <c r="Q33" s="85" t="s">
        <v>173</v>
      </c>
      <c r="R33" s="93">
        <f>R34</f>
        <v>14259.1</v>
      </c>
      <c r="S33" s="93">
        <f>S34</f>
        <v>167898.30000000002</v>
      </c>
      <c r="T33" s="93">
        <f>T34</f>
        <v>184380.6</v>
      </c>
      <c r="U33" s="93">
        <f t="shared" ref="U33:AB33" si="7">U34</f>
        <v>189380.6</v>
      </c>
      <c r="V33" s="93">
        <f t="shared" si="7"/>
        <v>25000</v>
      </c>
      <c r="W33" s="93">
        <f t="shared" si="7"/>
        <v>25000</v>
      </c>
      <c r="X33" s="93">
        <f t="shared" si="7"/>
        <v>25000</v>
      </c>
      <c r="Y33" s="93">
        <f t="shared" si="7"/>
        <v>25000</v>
      </c>
      <c r="Z33" s="93">
        <f t="shared" si="7"/>
        <v>25000</v>
      </c>
      <c r="AA33" s="93">
        <f t="shared" si="7"/>
        <v>25000</v>
      </c>
      <c r="AB33" s="93">
        <f t="shared" si="7"/>
        <v>25000</v>
      </c>
      <c r="AC33" s="108"/>
      <c r="AD33" s="8"/>
      <c r="AE33" s="8"/>
      <c r="AF33" s="9"/>
      <c r="AG33" s="9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 ht="69.599999999999994" x14ac:dyDescent="0.3">
      <c r="A34" s="55" t="s">
        <v>34</v>
      </c>
      <c r="B34" s="55" t="s">
        <v>40</v>
      </c>
      <c r="C34" s="55"/>
      <c r="D34" s="55" t="s">
        <v>36</v>
      </c>
      <c r="E34" s="55" t="s">
        <v>34</v>
      </c>
      <c r="F34" s="55" t="s">
        <v>35</v>
      </c>
      <c r="G34" s="55"/>
      <c r="H34" s="55"/>
      <c r="I34" s="55"/>
      <c r="J34" s="55"/>
      <c r="K34" s="55"/>
      <c r="L34" s="55"/>
      <c r="M34" s="55"/>
      <c r="N34" s="55" t="s">
        <v>107</v>
      </c>
      <c r="O34" s="55" t="s">
        <v>47</v>
      </c>
      <c r="P34" s="56" t="s">
        <v>125</v>
      </c>
      <c r="Q34" s="68" t="s">
        <v>173</v>
      </c>
      <c r="R34" s="58">
        <f>R39+R41+R43+R47</f>
        <v>14259.1</v>
      </c>
      <c r="S34" s="58">
        <f t="shared" ref="S34:AB34" si="8">S39+S41+S43+S47</f>
        <v>167898.30000000002</v>
      </c>
      <c r="T34" s="58">
        <f t="shared" si="8"/>
        <v>184380.6</v>
      </c>
      <c r="U34" s="58">
        <f t="shared" si="8"/>
        <v>189380.6</v>
      </c>
      <c r="V34" s="58">
        <f t="shared" si="8"/>
        <v>25000</v>
      </c>
      <c r="W34" s="58">
        <f t="shared" si="8"/>
        <v>25000</v>
      </c>
      <c r="X34" s="58">
        <f t="shared" si="8"/>
        <v>25000</v>
      </c>
      <c r="Y34" s="58">
        <f t="shared" si="8"/>
        <v>25000</v>
      </c>
      <c r="Z34" s="58">
        <f t="shared" si="8"/>
        <v>25000</v>
      </c>
      <c r="AA34" s="58">
        <f t="shared" si="8"/>
        <v>25000</v>
      </c>
      <c r="AB34" s="58">
        <f t="shared" si="8"/>
        <v>25000</v>
      </c>
      <c r="AC34" s="110"/>
      <c r="AD34" s="11"/>
    </row>
    <row r="35" spans="1:43" s="1" customFormat="1" ht="53.4" x14ac:dyDescent="0.3">
      <c r="A35" s="73"/>
      <c r="B35" s="73"/>
      <c r="C35" s="73"/>
      <c r="D35" s="73"/>
      <c r="E35" s="73"/>
      <c r="F35" s="73"/>
      <c r="G35" s="49"/>
      <c r="H35" s="49"/>
      <c r="I35" s="49"/>
      <c r="J35" s="49"/>
      <c r="K35" s="49"/>
      <c r="L35" s="49"/>
      <c r="M35" s="49"/>
      <c r="N35" s="49"/>
      <c r="O35" s="49" t="s">
        <v>47</v>
      </c>
      <c r="P35" s="126" t="s">
        <v>176</v>
      </c>
      <c r="Q35" s="87" t="s">
        <v>1</v>
      </c>
      <c r="R35" s="52">
        <f>2.543+0.13+0.06+1.76+0.808+0.165+0.363</f>
        <v>5.8290000000000006</v>
      </c>
      <c r="S35" s="52">
        <v>0.5</v>
      </c>
      <c r="T35" s="52"/>
      <c r="U35" s="52">
        <f>(1.09+1.03+1.89+1.02+1.15+0.49+0.44+0.28+0.55+0.2+0.23+0.28+0.62+0.38+0.48+0.73+0.63+0.25)</f>
        <v>11.740000000000002</v>
      </c>
      <c r="V35" s="52"/>
      <c r="W35" s="52"/>
      <c r="X35" s="52"/>
      <c r="Y35" s="52"/>
      <c r="Z35" s="52"/>
      <c r="AA35" s="52"/>
      <c r="AB35" s="52"/>
      <c r="AC35" s="137" t="s">
        <v>81</v>
      </c>
      <c r="AD35" s="11"/>
      <c r="AE35" s="8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s="1" customFormat="1" ht="36" x14ac:dyDescent="0.3">
      <c r="A36" s="73"/>
      <c r="B36" s="73"/>
      <c r="C36" s="73"/>
      <c r="D36" s="73"/>
      <c r="E36" s="73"/>
      <c r="F36" s="73"/>
      <c r="G36" s="49"/>
      <c r="H36" s="49"/>
      <c r="I36" s="49"/>
      <c r="J36" s="49"/>
      <c r="K36" s="49"/>
      <c r="L36" s="49"/>
      <c r="M36" s="49"/>
      <c r="N36" s="49"/>
      <c r="O36" s="49" t="s">
        <v>47</v>
      </c>
      <c r="P36" s="126" t="s">
        <v>92</v>
      </c>
      <c r="Q36" s="51" t="s">
        <v>172</v>
      </c>
      <c r="R36" s="52">
        <f>3.8+5.342+0.8+2.3</f>
        <v>12.242000000000001</v>
      </c>
      <c r="S36" s="88"/>
      <c r="T36" s="52">
        <f>(6900+2300+3000+2200+2800+1000)/1000</f>
        <v>18.2</v>
      </c>
      <c r="U36" s="52">
        <f>(3150+2100)/1000</f>
        <v>5.25</v>
      </c>
      <c r="V36" s="88"/>
      <c r="W36" s="88"/>
      <c r="X36" s="88"/>
      <c r="Y36" s="88"/>
      <c r="Z36" s="88"/>
      <c r="AA36" s="88"/>
      <c r="AB36" s="88"/>
      <c r="AC36" s="137" t="s">
        <v>82</v>
      </c>
      <c r="AD36" s="11"/>
      <c r="AE36" s="8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s="1" customFormat="1" ht="53.4" x14ac:dyDescent="0.3">
      <c r="A37" s="73"/>
      <c r="B37" s="73"/>
      <c r="C37" s="73"/>
      <c r="D37" s="73"/>
      <c r="E37" s="73"/>
      <c r="F37" s="73"/>
      <c r="G37" s="49"/>
      <c r="H37" s="49"/>
      <c r="I37" s="49"/>
      <c r="J37" s="49"/>
      <c r="K37" s="49"/>
      <c r="L37" s="49"/>
      <c r="M37" s="49"/>
      <c r="N37" s="49"/>
      <c r="O37" s="49" t="s">
        <v>47</v>
      </c>
      <c r="P37" s="126" t="s">
        <v>91</v>
      </c>
      <c r="Q37" s="51" t="s">
        <v>172</v>
      </c>
      <c r="R37" s="52">
        <v>27.577000000000002</v>
      </c>
      <c r="S37" s="52">
        <v>25.9</v>
      </c>
      <c r="T37" s="52"/>
      <c r="U37" s="52"/>
      <c r="V37" s="88"/>
      <c r="W37" s="88"/>
      <c r="X37" s="88"/>
      <c r="Y37" s="88"/>
      <c r="Z37" s="88"/>
      <c r="AA37" s="88"/>
      <c r="AB37" s="88"/>
      <c r="AC37" s="110"/>
      <c r="AD37" s="11"/>
      <c r="AE37" s="8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s="196" customFormat="1" ht="71.400000000000006" hidden="1" x14ac:dyDescent="0.3">
      <c r="A38" s="31"/>
      <c r="B38" s="31"/>
      <c r="C38" s="31"/>
      <c r="D38" s="31"/>
      <c r="E38" s="31"/>
      <c r="F38" s="31"/>
      <c r="G38" s="44"/>
      <c r="H38" s="44"/>
      <c r="I38" s="44"/>
      <c r="J38" s="44"/>
      <c r="K38" s="44"/>
      <c r="L38" s="44"/>
      <c r="M38" s="44"/>
      <c r="N38" s="44"/>
      <c r="O38" s="44" t="s">
        <v>47</v>
      </c>
      <c r="P38" s="192" t="s">
        <v>178</v>
      </c>
      <c r="Q38" s="193" t="s">
        <v>1</v>
      </c>
      <c r="R38" s="14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194" t="s">
        <v>83</v>
      </c>
      <c r="AD38" s="195"/>
      <c r="AE38" s="155"/>
      <c r="AF38" s="156"/>
      <c r="AG38" s="156"/>
      <c r="AH38" s="156"/>
      <c r="AI38" s="156"/>
      <c r="AJ38" s="156"/>
      <c r="AK38" s="156"/>
      <c r="AL38" s="156"/>
      <c r="AM38" s="156"/>
      <c r="AN38" s="156"/>
      <c r="AO38" s="156"/>
      <c r="AP38" s="156"/>
      <c r="AQ38" s="156"/>
    </row>
    <row r="39" spans="1:43" ht="53.4" x14ac:dyDescent="0.3">
      <c r="A39" s="46" t="s">
        <v>34</v>
      </c>
      <c r="B39" s="46" t="s">
        <v>40</v>
      </c>
      <c r="C39" s="46" t="s">
        <v>41</v>
      </c>
      <c r="D39" s="46" t="s">
        <v>36</v>
      </c>
      <c r="E39" s="46" t="s">
        <v>34</v>
      </c>
      <c r="F39" s="46" t="s">
        <v>35</v>
      </c>
      <c r="G39" s="46" t="s">
        <v>65</v>
      </c>
      <c r="H39" s="46" t="s">
        <v>54</v>
      </c>
      <c r="I39" s="46" t="s">
        <v>55</v>
      </c>
      <c r="J39" s="46" t="s">
        <v>57</v>
      </c>
      <c r="K39" s="46" t="s">
        <v>34</v>
      </c>
      <c r="L39" s="46" t="s">
        <v>35</v>
      </c>
      <c r="M39" s="46" t="s">
        <v>36</v>
      </c>
      <c r="N39" s="46" t="s">
        <v>79</v>
      </c>
      <c r="O39" s="145" t="s">
        <v>47</v>
      </c>
      <c r="P39" s="67" t="s">
        <v>175</v>
      </c>
      <c r="Q39" s="146" t="s">
        <v>173</v>
      </c>
      <c r="R39" s="54"/>
      <c r="S39" s="54">
        <f>3451.8+31066.2</f>
        <v>34518</v>
      </c>
      <c r="T39" s="54"/>
      <c r="U39" s="54">
        <f>12986.3+116876.3</f>
        <v>129862.6</v>
      </c>
      <c r="V39" s="54"/>
      <c r="W39" s="54"/>
      <c r="X39" s="54"/>
      <c r="Y39" s="54"/>
      <c r="Z39" s="54"/>
      <c r="AA39" s="54"/>
      <c r="AB39" s="54"/>
      <c r="AC39" s="103" t="s">
        <v>167</v>
      </c>
    </row>
    <row r="40" spans="1:43" s="4" customFormat="1" ht="35.4" x14ac:dyDescent="0.3">
      <c r="A40" s="74"/>
      <c r="B40" s="74"/>
      <c r="C40" s="74"/>
      <c r="D40" s="74"/>
      <c r="E40" s="74"/>
      <c r="F40" s="74"/>
      <c r="G40" s="48"/>
      <c r="H40" s="48"/>
      <c r="I40" s="49"/>
      <c r="J40" s="48"/>
      <c r="K40" s="48"/>
      <c r="L40" s="48"/>
      <c r="M40" s="48"/>
      <c r="N40" s="48"/>
      <c r="O40" s="48"/>
      <c r="P40" s="89" t="s">
        <v>93</v>
      </c>
      <c r="Q40" s="51" t="s">
        <v>171</v>
      </c>
      <c r="R40" s="45"/>
      <c r="S40" s="45">
        <v>1</v>
      </c>
      <c r="T40" s="45"/>
      <c r="U40" s="45">
        <v>18</v>
      </c>
      <c r="V40" s="45"/>
      <c r="W40" s="45"/>
      <c r="X40" s="45"/>
      <c r="Y40" s="45"/>
      <c r="Z40" s="45"/>
      <c r="AA40" s="45"/>
      <c r="AB40" s="45"/>
      <c r="AC40" s="111"/>
      <c r="AD40" s="19"/>
      <c r="AE40" s="20"/>
      <c r="AF40" s="21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</row>
    <row r="41" spans="1:43" ht="53.4" customHeight="1" x14ac:dyDescent="0.3">
      <c r="A41" s="46" t="s">
        <v>34</v>
      </c>
      <c r="B41" s="46" t="s">
        <v>40</v>
      </c>
      <c r="C41" s="46" t="s">
        <v>41</v>
      </c>
      <c r="D41" s="46" t="s">
        <v>36</v>
      </c>
      <c r="E41" s="46" t="s">
        <v>34</v>
      </c>
      <c r="F41" s="46" t="s">
        <v>35</v>
      </c>
      <c r="G41" s="46" t="s">
        <v>65</v>
      </c>
      <c r="H41" s="46" t="s">
        <v>54</v>
      </c>
      <c r="I41" s="46" t="s">
        <v>56</v>
      </c>
      <c r="J41" s="46" t="s">
        <v>55</v>
      </c>
      <c r="K41" s="46" t="s">
        <v>34</v>
      </c>
      <c r="L41" s="46" t="s">
        <v>35</v>
      </c>
      <c r="M41" s="46" t="s">
        <v>36</v>
      </c>
      <c r="N41" s="46" t="s">
        <v>79</v>
      </c>
      <c r="O41" s="144" t="s">
        <v>47</v>
      </c>
      <c r="P41" s="67" t="s">
        <v>123</v>
      </c>
      <c r="Q41" s="47" t="s">
        <v>173</v>
      </c>
      <c r="R41" s="54"/>
      <c r="S41" s="54">
        <f>12986.3+116876.3</f>
        <v>129862.6</v>
      </c>
      <c r="T41" s="54"/>
      <c r="U41" s="54"/>
      <c r="V41" s="54"/>
      <c r="W41" s="54"/>
      <c r="X41" s="54"/>
      <c r="Y41" s="54"/>
      <c r="Z41" s="54"/>
      <c r="AA41" s="54"/>
      <c r="AB41" s="54"/>
      <c r="AC41" s="103"/>
    </row>
    <row r="42" spans="1:43" s="4" customFormat="1" ht="36" customHeight="1" x14ac:dyDescent="0.3">
      <c r="A42" s="74"/>
      <c r="B42" s="74"/>
      <c r="C42" s="74"/>
      <c r="D42" s="74"/>
      <c r="E42" s="74"/>
      <c r="F42" s="74"/>
      <c r="G42" s="48"/>
      <c r="H42" s="48"/>
      <c r="I42" s="49"/>
      <c r="J42" s="48"/>
      <c r="K42" s="48"/>
      <c r="L42" s="48"/>
      <c r="M42" s="48"/>
      <c r="N42" s="48"/>
      <c r="O42" s="48"/>
      <c r="P42" s="50" t="s">
        <v>93</v>
      </c>
      <c r="Q42" s="51" t="s">
        <v>6</v>
      </c>
      <c r="R42" s="45"/>
      <c r="S42" s="45">
        <v>18</v>
      </c>
      <c r="T42" s="45"/>
      <c r="U42" s="45"/>
      <c r="V42" s="45"/>
      <c r="W42" s="45"/>
      <c r="X42" s="45"/>
      <c r="Y42" s="45"/>
      <c r="Z42" s="45"/>
      <c r="AA42" s="45"/>
      <c r="AB42" s="45"/>
      <c r="AC42" s="111"/>
      <c r="AD42" s="19"/>
      <c r="AE42" s="20"/>
      <c r="AF42" s="21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</row>
    <row r="43" spans="1:43" ht="53.4" x14ac:dyDescent="0.3">
      <c r="A43" s="46" t="s">
        <v>34</v>
      </c>
      <c r="B43" s="46" t="s">
        <v>40</v>
      </c>
      <c r="C43" s="46" t="s">
        <v>41</v>
      </c>
      <c r="D43" s="46" t="s">
        <v>36</v>
      </c>
      <c r="E43" s="46" t="s">
        <v>34</v>
      </c>
      <c r="F43" s="46" t="s">
        <v>35</v>
      </c>
      <c r="G43" s="46" t="s">
        <v>65</v>
      </c>
      <c r="H43" s="46" t="s">
        <v>54</v>
      </c>
      <c r="I43" s="46" t="s">
        <v>55</v>
      </c>
      <c r="J43" s="46" t="s">
        <v>57</v>
      </c>
      <c r="K43" s="46" t="s">
        <v>34</v>
      </c>
      <c r="L43" s="46" t="s">
        <v>35</v>
      </c>
      <c r="M43" s="46" t="s">
        <v>36</v>
      </c>
      <c r="N43" s="46" t="s">
        <v>79</v>
      </c>
      <c r="O43" s="145" t="s">
        <v>47</v>
      </c>
      <c r="P43" s="67" t="s">
        <v>174</v>
      </c>
      <c r="Q43" s="146" t="s">
        <v>173</v>
      </c>
      <c r="R43" s="54"/>
      <c r="S43" s="153"/>
      <c r="T43" s="54">
        <f t="shared" ref="T43" si="9">16438.1+147942.5</f>
        <v>164380.6</v>
      </c>
      <c r="U43" s="54">
        <f>3451.8+31066.2</f>
        <v>34518</v>
      </c>
      <c r="V43" s="54"/>
      <c r="W43" s="54"/>
      <c r="X43" s="54"/>
      <c r="Y43" s="54"/>
      <c r="Z43" s="54"/>
      <c r="AA43" s="54"/>
      <c r="AB43" s="54"/>
      <c r="AC43" s="103" t="s">
        <v>168</v>
      </c>
    </row>
    <row r="44" spans="1:43" s="4" customFormat="1" ht="36.6" customHeight="1" x14ac:dyDescent="0.3">
      <c r="A44" s="74"/>
      <c r="B44" s="74"/>
      <c r="C44" s="74"/>
      <c r="D44" s="74"/>
      <c r="E44" s="74"/>
      <c r="F44" s="74"/>
      <c r="G44" s="48"/>
      <c r="H44" s="48"/>
      <c r="I44" s="49"/>
      <c r="J44" s="48"/>
      <c r="K44" s="48"/>
      <c r="L44" s="48"/>
      <c r="M44" s="48"/>
      <c r="N44" s="48"/>
      <c r="O44" s="48"/>
      <c r="P44" s="50" t="s">
        <v>93</v>
      </c>
      <c r="Q44" s="51" t="s">
        <v>171</v>
      </c>
      <c r="R44" s="45"/>
      <c r="S44" s="45"/>
      <c r="T44" s="45">
        <v>6</v>
      </c>
      <c r="U44" s="45">
        <v>2</v>
      </c>
      <c r="V44" s="45"/>
      <c r="W44" s="45"/>
      <c r="X44" s="45"/>
      <c r="Y44" s="45"/>
      <c r="Z44" s="45"/>
      <c r="AA44" s="45"/>
      <c r="AB44" s="45"/>
      <c r="AC44" s="111"/>
      <c r="AD44" s="19"/>
      <c r="AE44" s="20"/>
      <c r="AF44" s="21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</row>
    <row r="45" spans="1:43" s="158" customFormat="1" ht="37.799999999999997" hidden="1" customHeight="1" x14ac:dyDescent="0.3">
      <c r="A45" s="46" t="s">
        <v>34</v>
      </c>
      <c r="B45" s="46" t="s">
        <v>40</v>
      </c>
      <c r="C45" s="46" t="s">
        <v>41</v>
      </c>
      <c r="D45" s="46" t="s">
        <v>36</v>
      </c>
      <c r="E45" s="46" t="s">
        <v>34</v>
      </c>
      <c r="F45" s="46" t="s">
        <v>35</v>
      </c>
      <c r="G45" s="46" t="s">
        <v>65</v>
      </c>
      <c r="H45" s="46" t="s">
        <v>54</v>
      </c>
      <c r="I45" s="46" t="s">
        <v>55</v>
      </c>
      <c r="J45" s="46" t="s">
        <v>57</v>
      </c>
      <c r="K45" s="46" t="s">
        <v>34</v>
      </c>
      <c r="L45" s="46" t="s">
        <v>35</v>
      </c>
      <c r="M45" s="46" t="s">
        <v>36</v>
      </c>
      <c r="N45" s="46" t="s">
        <v>79</v>
      </c>
      <c r="O45" s="145" t="s">
        <v>47</v>
      </c>
      <c r="P45" s="151" t="s">
        <v>170</v>
      </c>
      <c r="Q45" s="146" t="s">
        <v>173</v>
      </c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54" t="s">
        <v>169</v>
      </c>
      <c r="AD45" s="155"/>
      <c r="AE45" s="155"/>
      <c r="AF45" s="156"/>
      <c r="AG45" s="156"/>
      <c r="AH45" s="157"/>
      <c r="AI45" s="157"/>
      <c r="AJ45" s="157"/>
      <c r="AK45" s="157"/>
      <c r="AL45" s="157"/>
      <c r="AM45" s="157"/>
      <c r="AN45" s="157"/>
      <c r="AO45" s="157"/>
      <c r="AP45" s="157"/>
      <c r="AQ45" s="157"/>
    </row>
    <row r="46" spans="1:43" s="165" customFormat="1" ht="36.6" hidden="1" customHeight="1" x14ac:dyDescent="0.3">
      <c r="A46" s="32"/>
      <c r="B46" s="32"/>
      <c r="C46" s="32"/>
      <c r="D46" s="32"/>
      <c r="E46" s="32"/>
      <c r="F46" s="32"/>
      <c r="G46" s="79"/>
      <c r="H46" s="79"/>
      <c r="I46" s="44"/>
      <c r="J46" s="79"/>
      <c r="K46" s="79"/>
      <c r="L46" s="79"/>
      <c r="M46" s="79"/>
      <c r="N46" s="79"/>
      <c r="O46" s="79"/>
      <c r="P46" s="152" t="s">
        <v>129</v>
      </c>
      <c r="Q46" s="51" t="s">
        <v>171</v>
      </c>
      <c r="R46" s="159"/>
      <c r="S46" s="159"/>
      <c r="T46" s="159"/>
      <c r="U46" s="159"/>
      <c r="V46" s="159"/>
      <c r="W46" s="159"/>
      <c r="X46" s="159"/>
      <c r="Y46" s="159"/>
      <c r="Z46" s="159"/>
      <c r="AA46" s="159"/>
      <c r="AB46" s="159"/>
      <c r="AC46" s="160"/>
      <c r="AD46" s="161"/>
      <c r="AE46" s="162"/>
      <c r="AF46" s="163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</row>
    <row r="47" spans="1:43" s="4" customFormat="1" ht="127.8" customHeight="1" x14ac:dyDescent="0.3">
      <c r="A47" s="46" t="s">
        <v>34</v>
      </c>
      <c r="B47" s="46" t="s">
        <v>40</v>
      </c>
      <c r="C47" s="46" t="s">
        <v>41</v>
      </c>
      <c r="D47" s="46" t="s">
        <v>36</v>
      </c>
      <c r="E47" s="46" t="s">
        <v>34</v>
      </c>
      <c r="F47" s="46" t="s">
        <v>35</v>
      </c>
      <c r="G47" s="46" t="s">
        <v>44</v>
      </c>
      <c r="H47" s="46" t="s">
        <v>54</v>
      </c>
      <c r="I47" s="46" t="s">
        <v>56</v>
      </c>
      <c r="J47" s="46" t="s">
        <v>108</v>
      </c>
      <c r="K47" s="46" t="s">
        <v>34</v>
      </c>
      <c r="L47" s="46" t="s">
        <v>35</v>
      </c>
      <c r="M47" s="46" t="s">
        <v>36</v>
      </c>
      <c r="N47" s="46" t="s">
        <v>78</v>
      </c>
      <c r="O47" s="46" t="s">
        <v>47</v>
      </c>
      <c r="P47" s="121" t="s">
        <v>177</v>
      </c>
      <c r="Q47" s="47" t="s">
        <v>173</v>
      </c>
      <c r="R47" s="54">
        <v>14259.1</v>
      </c>
      <c r="S47" s="54">
        <v>3517.7</v>
      </c>
      <c r="T47" s="54">
        <v>20000</v>
      </c>
      <c r="U47" s="54">
        <v>25000</v>
      </c>
      <c r="V47" s="54">
        <v>25000</v>
      </c>
      <c r="W47" s="54">
        <v>25000</v>
      </c>
      <c r="X47" s="54">
        <v>25000</v>
      </c>
      <c r="Y47" s="54">
        <v>25000</v>
      </c>
      <c r="Z47" s="54">
        <v>25000</v>
      </c>
      <c r="AA47" s="54">
        <v>25000</v>
      </c>
      <c r="AB47" s="54">
        <v>25000</v>
      </c>
      <c r="AC47" s="111"/>
      <c r="AD47" s="19"/>
      <c r="AE47" s="20"/>
      <c r="AF47" s="21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</row>
    <row r="48" spans="1:43" s="4" customFormat="1" ht="53.4" x14ac:dyDescent="0.3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/>
      <c r="M48" s="49"/>
      <c r="N48" s="49"/>
      <c r="O48" s="49"/>
      <c r="P48" s="50" t="s">
        <v>101</v>
      </c>
      <c r="Q48" s="51" t="s">
        <v>51</v>
      </c>
      <c r="R48" s="45">
        <v>1</v>
      </c>
      <c r="S48" s="45">
        <v>1</v>
      </c>
      <c r="T48" s="45">
        <v>1</v>
      </c>
      <c r="U48" s="45">
        <v>1</v>
      </c>
      <c r="V48" s="45">
        <v>1</v>
      </c>
      <c r="W48" s="45">
        <v>1</v>
      </c>
      <c r="X48" s="45">
        <v>1</v>
      </c>
      <c r="Y48" s="45">
        <v>1</v>
      </c>
      <c r="Z48" s="45">
        <v>1</v>
      </c>
      <c r="AA48" s="45">
        <v>1</v>
      </c>
      <c r="AB48" s="45">
        <v>1</v>
      </c>
      <c r="AC48" s="111"/>
      <c r="AD48" s="19"/>
      <c r="AE48" s="20"/>
      <c r="AF48" s="21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</row>
    <row r="49" spans="1:43" s="4" customFormat="1" ht="53.4" x14ac:dyDescent="0.3">
      <c r="A49" s="49"/>
      <c r="B49" s="49"/>
      <c r="C49" s="49"/>
      <c r="D49" s="49"/>
      <c r="E49" s="49"/>
      <c r="F49" s="49"/>
      <c r="G49" s="49"/>
      <c r="H49" s="49"/>
      <c r="I49" s="49"/>
      <c r="J49" s="49"/>
      <c r="K49" s="49"/>
      <c r="L49" s="49"/>
      <c r="M49" s="49"/>
      <c r="N49" s="49"/>
      <c r="O49" s="49"/>
      <c r="P49" s="50" t="s">
        <v>97</v>
      </c>
      <c r="Q49" s="51" t="s">
        <v>171</v>
      </c>
      <c r="R49" s="45">
        <v>8</v>
      </c>
      <c r="S49" s="45"/>
      <c r="T49" s="45">
        <v>15</v>
      </c>
      <c r="U49" s="45">
        <v>15</v>
      </c>
      <c r="V49" s="45">
        <v>15</v>
      </c>
      <c r="W49" s="45">
        <v>15</v>
      </c>
      <c r="X49" s="45">
        <v>15</v>
      </c>
      <c r="Y49" s="45">
        <v>15</v>
      </c>
      <c r="Z49" s="45">
        <v>15</v>
      </c>
      <c r="AA49" s="45">
        <v>15</v>
      </c>
      <c r="AB49" s="45">
        <v>15</v>
      </c>
      <c r="AC49" s="111"/>
      <c r="AD49" s="19"/>
      <c r="AE49" s="20"/>
      <c r="AF49" s="21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</row>
    <row r="50" spans="1:43" s="4" customFormat="1" ht="52.8" customHeight="1" x14ac:dyDescent="0.3">
      <c r="A50" s="84" t="s">
        <v>34</v>
      </c>
      <c r="B50" s="84" t="s">
        <v>40</v>
      </c>
      <c r="C50" s="84"/>
      <c r="D50" s="84" t="s">
        <v>37</v>
      </c>
      <c r="E50" s="84"/>
      <c r="F50" s="84"/>
      <c r="G50" s="84"/>
      <c r="H50" s="84"/>
      <c r="I50" s="84"/>
      <c r="J50" s="84"/>
      <c r="K50" s="84"/>
      <c r="L50" s="84"/>
      <c r="M50" s="84"/>
      <c r="N50" s="84" t="s">
        <v>110</v>
      </c>
      <c r="O50" s="84" t="s">
        <v>47</v>
      </c>
      <c r="P50" s="86" t="s">
        <v>179</v>
      </c>
      <c r="Q50" s="166" t="s">
        <v>173</v>
      </c>
      <c r="R50" s="93">
        <f>R51</f>
        <v>16240</v>
      </c>
      <c r="S50" s="93">
        <f t="shared" ref="S50:T50" si="10">S51</f>
        <v>5664.9</v>
      </c>
      <c r="T50" s="93">
        <f t="shared" si="10"/>
        <v>5661.1</v>
      </c>
      <c r="U50" s="93"/>
      <c r="V50" s="93"/>
      <c r="W50" s="93"/>
      <c r="X50" s="93"/>
      <c r="Y50" s="93"/>
      <c r="Z50" s="93"/>
      <c r="AA50" s="93"/>
      <c r="AB50" s="93"/>
      <c r="AC50" s="111"/>
      <c r="AD50" s="19"/>
      <c r="AE50" s="20"/>
      <c r="AF50" s="21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</row>
    <row r="51" spans="1:43" s="28" customFormat="1" ht="57.6" customHeight="1" x14ac:dyDescent="0.3">
      <c r="A51" s="55" t="s">
        <v>34</v>
      </c>
      <c r="B51" s="55" t="s">
        <v>40</v>
      </c>
      <c r="C51" s="55"/>
      <c r="D51" s="55" t="s">
        <v>37</v>
      </c>
      <c r="E51" s="55" t="s">
        <v>34</v>
      </c>
      <c r="F51" s="55" t="s">
        <v>35</v>
      </c>
      <c r="G51" s="55"/>
      <c r="H51" s="55"/>
      <c r="I51" s="55"/>
      <c r="J51" s="55"/>
      <c r="K51" s="55"/>
      <c r="L51" s="55"/>
      <c r="M51" s="55"/>
      <c r="N51" s="55" t="s">
        <v>109</v>
      </c>
      <c r="O51" s="55" t="s">
        <v>47</v>
      </c>
      <c r="P51" s="56" t="s">
        <v>94</v>
      </c>
      <c r="Q51" s="57" t="s">
        <v>173</v>
      </c>
      <c r="R51" s="58">
        <f>R53</f>
        <v>16240</v>
      </c>
      <c r="S51" s="58">
        <f>S53</f>
        <v>5664.9</v>
      </c>
      <c r="T51" s="58">
        <f>T53</f>
        <v>5661.1</v>
      </c>
      <c r="U51" s="58"/>
      <c r="V51" s="58"/>
      <c r="W51" s="58"/>
      <c r="X51" s="58"/>
      <c r="Y51" s="58"/>
      <c r="Z51" s="58"/>
      <c r="AA51" s="58"/>
      <c r="AB51" s="58"/>
      <c r="AC51" s="118" t="s">
        <v>52</v>
      </c>
      <c r="AD51" s="59"/>
      <c r="AE51" s="41"/>
      <c r="AF51" s="42"/>
      <c r="AG51" s="42"/>
      <c r="AH51" s="27"/>
      <c r="AI51" s="27"/>
      <c r="AJ51" s="27"/>
      <c r="AK51" s="27"/>
      <c r="AL51" s="27"/>
      <c r="AM51" s="27"/>
      <c r="AN51" s="27"/>
      <c r="AO51" s="27"/>
      <c r="AP51" s="27"/>
      <c r="AQ51" s="27"/>
    </row>
    <row r="52" spans="1:43" s="43" customFormat="1" ht="35.4" x14ac:dyDescent="0.3">
      <c r="A52" s="48"/>
      <c r="B52" s="48"/>
      <c r="C52" s="48"/>
      <c r="D52" s="48"/>
      <c r="E52" s="48"/>
      <c r="F52" s="48"/>
      <c r="G52" s="48"/>
      <c r="H52" s="48"/>
      <c r="I52" s="49"/>
      <c r="J52" s="48"/>
      <c r="K52" s="48"/>
      <c r="L52" s="48"/>
      <c r="M52" s="48"/>
      <c r="N52" s="48"/>
      <c r="O52" s="48"/>
      <c r="P52" s="50" t="s">
        <v>95</v>
      </c>
      <c r="Q52" s="51" t="s">
        <v>1</v>
      </c>
      <c r="R52" s="52">
        <v>1.5</v>
      </c>
      <c r="S52" s="120"/>
      <c r="T52" s="52"/>
      <c r="U52" s="53"/>
      <c r="V52" s="52"/>
      <c r="W52" s="52"/>
      <c r="X52" s="52"/>
      <c r="Y52" s="52"/>
      <c r="Z52" s="52"/>
      <c r="AA52" s="52"/>
      <c r="AB52" s="52"/>
      <c r="AC52" s="111"/>
      <c r="AD52" s="18"/>
      <c r="AE52" s="41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</row>
    <row r="53" spans="1:43" s="43" customFormat="1" ht="36" x14ac:dyDescent="0.3">
      <c r="A53" s="46" t="s">
        <v>34</v>
      </c>
      <c r="B53" s="46" t="s">
        <v>40</v>
      </c>
      <c r="C53" s="46" t="s">
        <v>41</v>
      </c>
      <c r="D53" s="46" t="s">
        <v>37</v>
      </c>
      <c r="E53" s="46" t="s">
        <v>34</v>
      </c>
      <c r="F53" s="46" t="s">
        <v>35</v>
      </c>
      <c r="G53" s="46" t="s">
        <v>62</v>
      </c>
      <c r="H53" s="46" t="s">
        <v>63</v>
      </c>
      <c r="I53" s="46" t="s">
        <v>55</v>
      </c>
      <c r="J53" s="46" t="s">
        <v>64</v>
      </c>
      <c r="K53" s="46" t="s">
        <v>34</v>
      </c>
      <c r="L53" s="46" t="s">
        <v>35</v>
      </c>
      <c r="M53" s="46" t="s">
        <v>36</v>
      </c>
      <c r="N53" s="46" t="s">
        <v>77</v>
      </c>
      <c r="O53" s="46" t="s">
        <v>47</v>
      </c>
      <c r="P53" s="39" t="s">
        <v>96</v>
      </c>
      <c r="Q53" s="47" t="s">
        <v>173</v>
      </c>
      <c r="R53" s="54">
        <v>16240</v>
      </c>
      <c r="S53" s="54">
        <v>5664.9</v>
      </c>
      <c r="T53" s="54">
        <v>5661.1</v>
      </c>
      <c r="U53" s="40"/>
      <c r="V53" s="40"/>
      <c r="W53" s="40"/>
      <c r="X53" s="40"/>
      <c r="Y53" s="40"/>
      <c r="Z53" s="40"/>
      <c r="AA53" s="40"/>
      <c r="AB53" s="40"/>
      <c r="AC53" s="111"/>
      <c r="AD53" s="18"/>
      <c r="AE53" s="41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</row>
    <row r="54" spans="1:43" s="43" customFormat="1" ht="53.4" x14ac:dyDescent="0.3">
      <c r="A54" s="48"/>
      <c r="B54" s="48"/>
      <c r="C54" s="48"/>
      <c r="D54" s="48"/>
      <c r="E54" s="48"/>
      <c r="F54" s="48"/>
      <c r="G54" s="48"/>
      <c r="H54" s="48"/>
      <c r="I54" s="49"/>
      <c r="J54" s="48"/>
      <c r="K54" s="48"/>
      <c r="L54" s="48"/>
      <c r="M54" s="48"/>
      <c r="N54" s="48"/>
      <c r="O54" s="48"/>
      <c r="P54" s="50" t="s">
        <v>97</v>
      </c>
      <c r="Q54" s="51" t="s">
        <v>171</v>
      </c>
      <c r="R54" s="45">
        <v>3</v>
      </c>
      <c r="S54" s="45">
        <v>12</v>
      </c>
      <c r="T54" s="45">
        <v>12</v>
      </c>
      <c r="U54" s="45"/>
      <c r="V54" s="45"/>
      <c r="W54" s="45"/>
      <c r="X54" s="45"/>
      <c r="Y54" s="45"/>
      <c r="Z54" s="45"/>
      <c r="AA54" s="45"/>
      <c r="AB54" s="45"/>
      <c r="AC54" s="111"/>
      <c r="AD54" s="18"/>
      <c r="AE54" s="41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</row>
    <row r="55" spans="1:43" ht="44.4" customHeight="1" x14ac:dyDescent="0.3">
      <c r="A55" s="130" t="s">
        <v>34</v>
      </c>
      <c r="B55" s="130" t="s">
        <v>40</v>
      </c>
      <c r="C55" s="130"/>
      <c r="D55" s="130" t="s">
        <v>38</v>
      </c>
      <c r="E55" s="130"/>
      <c r="F55" s="130"/>
      <c r="G55" s="131"/>
      <c r="H55" s="131"/>
      <c r="I55" s="131"/>
      <c r="J55" s="131"/>
      <c r="K55" s="131"/>
      <c r="L55" s="131"/>
      <c r="M55" s="131"/>
      <c r="N55" s="131" t="s">
        <v>111</v>
      </c>
      <c r="O55" s="131" t="s">
        <v>47</v>
      </c>
      <c r="P55" s="135" t="s">
        <v>53</v>
      </c>
      <c r="Q55" s="136" t="s">
        <v>173</v>
      </c>
      <c r="R55" s="134">
        <f>R56+R70</f>
        <v>938524.29999999993</v>
      </c>
      <c r="S55" s="134">
        <f>S56+S70</f>
        <v>983741</v>
      </c>
      <c r="T55" s="134">
        <f t="shared" ref="T55:AB55" si="11">T51+T56+T70</f>
        <v>1165618.3</v>
      </c>
      <c r="U55" s="134">
        <f t="shared" si="11"/>
        <v>1310618.3</v>
      </c>
      <c r="V55" s="134">
        <f t="shared" si="11"/>
        <v>1581131.8</v>
      </c>
      <c r="W55" s="134">
        <f t="shared" si="11"/>
        <v>1581131.8</v>
      </c>
      <c r="X55" s="134">
        <f t="shared" si="11"/>
        <v>1581131.8</v>
      </c>
      <c r="Y55" s="134">
        <f t="shared" si="11"/>
        <v>1581131.8</v>
      </c>
      <c r="Z55" s="134">
        <f t="shared" si="11"/>
        <v>1581131.8</v>
      </c>
      <c r="AA55" s="134">
        <f t="shared" si="11"/>
        <v>1581131.8</v>
      </c>
      <c r="AB55" s="134">
        <f t="shared" si="11"/>
        <v>1581131.8</v>
      </c>
      <c r="AC55" s="110"/>
      <c r="AD55" s="11"/>
    </row>
    <row r="56" spans="1:43" s="28" customFormat="1" ht="55.2" customHeight="1" x14ac:dyDescent="0.3">
      <c r="A56" s="55" t="s">
        <v>34</v>
      </c>
      <c r="B56" s="55" t="s">
        <v>40</v>
      </c>
      <c r="C56" s="55"/>
      <c r="D56" s="55" t="s">
        <v>38</v>
      </c>
      <c r="E56" s="55" t="s">
        <v>34</v>
      </c>
      <c r="F56" s="55" t="s">
        <v>35</v>
      </c>
      <c r="G56" s="55"/>
      <c r="H56" s="55"/>
      <c r="I56" s="55"/>
      <c r="J56" s="55"/>
      <c r="K56" s="55"/>
      <c r="L56" s="55"/>
      <c r="M56" s="55"/>
      <c r="N56" s="55" t="s">
        <v>112</v>
      </c>
      <c r="O56" s="55" t="s">
        <v>47</v>
      </c>
      <c r="P56" s="56" t="s">
        <v>98</v>
      </c>
      <c r="Q56" s="57" t="s">
        <v>173</v>
      </c>
      <c r="R56" s="58">
        <f>R60+R65</f>
        <v>14472.8</v>
      </c>
      <c r="S56" s="58">
        <f t="shared" ref="S56:AB56" si="12">S60+S65</f>
        <v>87221.6</v>
      </c>
      <c r="T56" s="58">
        <f t="shared" si="12"/>
        <v>180000</v>
      </c>
      <c r="U56" s="58">
        <f t="shared" si="12"/>
        <v>300000</v>
      </c>
      <c r="V56" s="58">
        <f t="shared" si="12"/>
        <v>500000</v>
      </c>
      <c r="W56" s="58">
        <f t="shared" si="12"/>
        <v>500000</v>
      </c>
      <c r="X56" s="58">
        <f t="shared" si="12"/>
        <v>500000</v>
      </c>
      <c r="Y56" s="58">
        <f t="shared" si="12"/>
        <v>500000</v>
      </c>
      <c r="Z56" s="58">
        <f t="shared" si="12"/>
        <v>500000</v>
      </c>
      <c r="AA56" s="58">
        <f t="shared" si="12"/>
        <v>500000</v>
      </c>
      <c r="AB56" s="58">
        <f t="shared" si="12"/>
        <v>500000</v>
      </c>
      <c r="AC56" s="112"/>
      <c r="AD56" s="41"/>
      <c r="AE56" s="41"/>
      <c r="AF56" s="42"/>
      <c r="AG56" s="42"/>
      <c r="AH56" s="27"/>
      <c r="AI56" s="27"/>
      <c r="AJ56" s="27"/>
      <c r="AK56" s="27"/>
      <c r="AL56" s="27"/>
      <c r="AM56" s="27"/>
      <c r="AN56" s="27"/>
      <c r="AO56" s="27"/>
      <c r="AP56" s="27"/>
      <c r="AQ56" s="27"/>
    </row>
    <row r="57" spans="1:43" s="2" customFormat="1" ht="42" customHeight="1" x14ac:dyDescent="0.3">
      <c r="A57" s="74"/>
      <c r="B57" s="74"/>
      <c r="C57" s="74"/>
      <c r="D57" s="74"/>
      <c r="E57" s="74"/>
      <c r="F57" s="74"/>
      <c r="G57" s="48"/>
      <c r="H57" s="48"/>
      <c r="I57" s="49"/>
      <c r="J57" s="48"/>
      <c r="K57" s="48"/>
      <c r="L57" s="48"/>
      <c r="M57" s="48"/>
      <c r="N57" s="48"/>
      <c r="O57" s="48"/>
      <c r="P57" s="89" t="s">
        <v>131</v>
      </c>
      <c r="Q57" s="51" t="s">
        <v>172</v>
      </c>
      <c r="R57" s="52">
        <f>R62+R67</f>
        <v>2.1459999999999999</v>
      </c>
      <c r="S57" s="52">
        <f t="shared" ref="S57:AB57" si="13">S62+S67</f>
        <v>0</v>
      </c>
      <c r="T57" s="52">
        <f t="shared" si="13"/>
        <v>11.5</v>
      </c>
      <c r="U57" s="52">
        <f t="shared" si="13"/>
        <v>11.5</v>
      </c>
      <c r="V57" s="52">
        <f t="shared" si="13"/>
        <v>11.5</v>
      </c>
      <c r="W57" s="52">
        <f t="shared" si="13"/>
        <v>11.5</v>
      </c>
      <c r="X57" s="52">
        <f t="shared" si="13"/>
        <v>11.5</v>
      </c>
      <c r="Y57" s="52">
        <f t="shared" si="13"/>
        <v>11.5</v>
      </c>
      <c r="Z57" s="52">
        <f t="shared" si="13"/>
        <v>11.5</v>
      </c>
      <c r="AA57" s="52">
        <f t="shared" si="13"/>
        <v>11.5</v>
      </c>
      <c r="AB57" s="52">
        <f t="shared" si="13"/>
        <v>11.5</v>
      </c>
      <c r="AC57" s="111"/>
      <c r="AD57" s="15"/>
      <c r="AE57" s="15"/>
      <c r="AF57" s="16"/>
      <c r="AG57" s="16"/>
      <c r="AH57" s="17"/>
      <c r="AI57" s="17"/>
      <c r="AJ57" s="17"/>
      <c r="AK57" s="17"/>
      <c r="AL57" s="17"/>
      <c r="AM57" s="17"/>
      <c r="AN57" s="17"/>
      <c r="AO57" s="17"/>
      <c r="AP57" s="17"/>
      <c r="AQ57" s="17"/>
    </row>
    <row r="58" spans="1:43" s="2" customFormat="1" ht="36" x14ac:dyDescent="0.3">
      <c r="A58" s="74"/>
      <c r="B58" s="74"/>
      <c r="C58" s="74"/>
      <c r="D58" s="74"/>
      <c r="E58" s="74"/>
      <c r="F58" s="74"/>
      <c r="G58" s="48"/>
      <c r="H58" s="48"/>
      <c r="I58" s="49"/>
      <c r="J58" s="48"/>
      <c r="K58" s="48"/>
      <c r="L58" s="48"/>
      <c r="M58" s="48"/>
      <c r="N58" s="48"/>
      <c r="O58" s="48"/>
      <c r="P58" s="50" t="s">
        <v>133</v>
      </c>
      <c r="Q58" s="51" t="s">
        <v>172</v>
      </c>
      <c r="R58" s="52"/>
      <c r="S58" s="52">
        <f t="shared" ref="S58:AB58" si="14">S63+S68</f>
        <v>8.6869999999999994</v>
      </c>
      <c r="T58" s="52">
        <f t="shared" si="14"/>
        <v>6.8100000000000005</v>
      </c>
      <c r="U58" s="52">
        <f t="shared" si="14"/>
        <v>6.8100000000000005</v>
      </c>
      <c r="V58" s="52">
        <f t="shared" si="14"/>
        <v>6.8100000000000005</v>
      </c>
      <c r="W58" s="52">
        <f t="shared" si="14"/>
        <v>6.8100000000000005</v>
      </c>
      <c r="X58" s="52">
        <f t="shared" si="14"/>
        <v>6.8100000000000005</v>
      </c>
      <c r="Y58" s="52">
        <f t="shared" si="14"/>
        <v>6.8100000000000005</v>
      </c>
      <c r="Z58" s="52">
        <f t="shared" si="14"/>
        <v>6.8100000000000005</v>
      </c>
      <c r="AA58" s="52">
        <f t="shared" si="14"/>
        <v>6.8100000000000005</v>
      </c>
      <c r="AB58" s="52">
        <f t="shared" si="14"/>
        <v>6.8100000000000005</v>
      </c>
      <c r="AC58" s="109"/>
      <c r="AD58" s="15"/>
      <c r="AE58" s="15"/>
      <c r="AF58" s="16"/>
      <c r="AG58" s="16"/>
      <c r="AH58" s="17"/>
      <c r="AI58" s="17"/>
      <c r="AJ58" s="17"/>
      <c r="AK58" s="17"/>
      <c r="AL58" s="17"/>
      <c r="AM58" s="17"/>
      <c r="AN58" s="17"/>
      <c r="AO58" s="17"/>
      <c r="AP58" s="17"/>
      <c r="AQ58" s="17"/>
    </row>
    <row r="59" spans="1:43" s="2" customFormat="1" ht="54" x14ac:dyDescent="0.3">
      <c r="A59" s="74"/>
      <c r="B59" s="74"/>
      <c r="C59" s="74"/>
      <c r="D59" s="74"/>
      <c r="E59" s="74"/>
      <c r="F59" s="74"/>
      <c r="G59" s="48"/>
      <c r="H59" s="48"/>
      <c r="I59" s="49"/>
      <c r="J59" s="48"/>
      <c r="K59" s="48"/>
      <c r="L59" s="48"/>
      <c r="M59" s="48"/>
      <c r="N59" s="48"/>
      <c r="O59" s="48"/>
      <c r="P59" s="71" t="s">
        <v>132</v>
      </c>
      <c r="Q59" s="51" t="s">
        <v>1</v>
      </c>
      <c r="R59" s="52"/>
      <c r="S59" s="52"/>
      <c r="T59" s="52">
        <f t="shared" ref="T59:AB59" si="15">T64+T69</f>
        <v>8.69</v>
      </c>
      <c r="U59" s="52">
        <f t="shared" si="15"/>
        <v>8.69</v>
      </c>
      <c r="V59" s="52">
        <f t="shared" si="15"/>
        <v>8.69</v>
      </c>
      <c r="W59" s="52">
        <f t="shared" si="15"/>
        <v>8.69</v>
      </c>
      <c r="X59" s="52">
        <f t="shared" si="15"/>
        <v>8.69</v>
      </c>
      <c r="Y59" s="52">
        <f t="shared" si="15"/>
        <v>8.69</v>
      </c>
      <c r="Z59" s="52">
        <f t="shared" si="15"/>
        <v>8.69</v>
      </c>
      <c r="AA59" s="52">
        <f t="shared" si="15"/>
        <v>8.69</v>
      </c>
      <c r="AB59" s="52">
        <f t="shared" si="15"/>
        <v>8.69</v>
      </c>
      <c r="AC59" s="113"/>
      <c r="AD59" s="15"/>
      <c r="AE59" s="15"/>
      <c r="AF59" s="16"/>
      <c r="AG59" s="16"/>
      <c r="AH59" s="17"/>
      <c r="AI59" s="17"/>
      <c r="AJ59" s="17"/>
      <c r="AK59" s="17"/>
      <c r="AL59" s="17"/>
      <c r="AM59" s="17"/>
      <c r="AN59" s="17"/>
      <c r="AO59" s="17"/>
      <c r="AP59" s="17"/>
      <c r="AQ59" s="17"/>
    </row>
    <row r="60" spans="1:43" s="63" customFormat="1" ht="54" x14ac:dyDescent="0.3">
      <c r="A60" s="46" t="s">
        <v>34</v>
      </c>
      <c r="B60" s="46" t="s">
        <v>40</v>
      </c>
      <c r="C60" s="46" t="s">
        <v>41</v>
      </c>
      <c r="D60" s="46" t="s">
        <v>38</v>
      </c>
      <c r="E60" s="46" t="s">
        <v>34</v>
      </c>
      <c r="F60" s="46" t="s">
        <v>35</v>
      </c>
      <c r="G60" s="46" t="s">
        <v>43</v>
      </c>
      <c r="H60" s="46" t="s">
        <v>54</v>
      </c>
      <c r="I60" s="46" t="s">
        <v>55</v>
      </c>
      <c r="J60" s="46" t="s">
        <v>55</v>
      </c>
      <c r="K60" s="46" t="s">
        <v>34</v>
      </c>
      <c r="L60" s="46" t="s">
        <v>35</v>
      </c>
      <c r="M60" s="46" t="s">
        <v>36</v>
      </c>
      <c r="N60" s="46" t="s">
        <v>72</v>
      </c>
      <c r="O60" s="46" t="s">
        <v>47</v>
      </c>
      <c r="P60" s="64" t="s">
        <v>117</v>
      </c>
      <c r="Q60" s="47" t="s">
        <v>173</v>
      </c>
      <c r="R60" s="54"/>
      <c r="S60" s="54">
        <v>87221.6</v>
      </c>
      <c r="T60" s="54">
        <v>60000</v>
      </c>
      <c r="U60" s="54">
        <v>100000</v>
      </c>
      <c r="V60" s="54">
        <v>200000</v>
      </c>
      <c r="W60" s="54">
        <v>200000</v>
      </c>
      <c r="X60" s="54">
        <v>200000</v>
      </c>
      <c r="Y60" s="54">
        <v>200000</v>
      </c>
      <c r="Z60" s="54">
        <v>200000</v>
      </c>
      <c r="AA60" s="54">
        <v>200000</v>
      </c>
      <c r="AB60" s="54">
        <v>200000</v>
      </c>
      <c r="AC60" s="108"/>
      <c r="AD60" s="60"/>
      <c r="AE60" s="60"/>
      <c r="AF60" s="61"/>
      <c r="AG60" s="61"/>
      <c r="AH60" s="62"/>
      <c r="AI60" s="62"/>
      <c r="AJ60" s="62"/>
      <c r="AK60" s="62"/>
      <c r="AL60" s="62"/>
      <c r="AM60" s="62"/>
      <c r="AN60" s="62"/>
      <c r="AO60" s="62"/>
      <c r="AP60" s="62"/>
      <c r="AQ60" s="62"/>
    </row>
    <row r="61" spans="1:43" ht="53.4" x14ac:dyDescent="0.3">
      <c r="A61" s="74"/>
      <c r="B61" s="74"/>
      <c r="C61" s="74"/>
      <c r="D61" s="74"/>
      <c r="E61" s="74"/>
      <c r="F61" s="74"/>
      <c r="G61" s="48"/>
      <c r="H61" s="48"/>
      <c r="I61" s="49"/>
      <c r="J61" s="48"/>
      <c r="K61" s="48"/>
      <c r="L61" s="48"/>
      <c r="M61" s="48"/>
      <c r="N61" s="48"/>
      <c r="O61" s="48"/>
      <c r="P61" s="50" t="s">
        <v>134</v>
      </c>
      <c r="Q61" s="51" t="s">
        <v>171</v>
      </c>
      <c r="R61" s="45"/>
      <c r="S61" s="45">
        <v>1</v>
      </c>
      <c r="T61" s="45">
        <v>3</v>
      </c>
      <c r="U61" s="45">
        <v>3</v>
      </c>
      <c r="V61" s="45">
        <v>3</v>
      </c>
      <c r="W61" s="45">
        <v>3</v>
      </c>
      <c r="X61" s="45">
        <v>3</v>
      </c>
      <c r="Y61" s="45">
        <v>3</v>
      </c>
      <c r="Z61" s="45">
        <v>3</v>
      </c>
      <c r="AA61" s="45">
        <v>3</v>
      </c>
      <c r="AB61" s="45">
        <v>3</v>
      </c>
      <c r="AC61" s="108"/>
    </row>
    <row r="62" spans="1:43" s="1" customFormat="1" ht="53.4" x14ac:dyDescent="0.3">
      <c r="A62" s="73"/>
      <c r="B62" s="73"/>
      <c r="C62" s="73"/>
      <c r="D62" s="73"/>
      <c r="E62" s="73"/>
      <c r="F62" s="73"/>
      <c r="G62" s="49"/>
      <c r="H62" s="49"/>
      <c r="I62" s="49"/>
      <c r="J62" s="49"/>
      <c r="K62" s="49"/>
      <c r="L62" s="49"/>
      <c r="M62" s="49"/>
      <c r="N62" s="49"/>
      <c r="O62" s="49"/>
      <c r="P62" s="71" t="s">
        <v>135</v>
      </c>
      <c r="Q62" s="51" t="s">
        <v>172</v>
      </c>
      <c r="R62" s="53"/>
      <c r="S62" s="53"/>
      <c r="T62" s="53">
        <v>1</v>
      </c>
      <c r="U62" s="53">
        <v>1</v>
      </c>
      <c r="V62" s="53">
        <v>1</v>
      </c>
      <c r="W62" s="53">
        <v>1</v>
      </c>
      <c r="X62" s="53">
        <v>1</v>
      </c>
      <c r="Y62" s="53">
        <v>1</v>
      </c>
      <c r="Z62" s="53">
        <v>1</v>
      </c>
      <c r="AA62" s="53">
        <v>1</v>
      </c>
      <c r="AB62" s="53">
        <v>1</v>
      </c>
      <c r="AC62" s="108"/>
      <c r="AD62" s="8"/>
      <c r="AE62" s="8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</row>
    <row r="63" spans="1:43" ht="36" x14ac:dyDescent="0.3">
      <c r="A63" s="31"/>
      <c r="B63" s="31"/>
      <c r="C63" s="31"/>
      <c r="D63" s="31"/>
      <c r="E63" s="31"/>
      <c r="F63" s="31"/>
      <c r="G63" s="44"/>
      <c r="H63" s="44"/>
      <c r="I63" s="44"/>
      <c r="J63" s="44"/>
      <c r="K63" s="44"/>
      <c r="L63" s="44"/>
      <c r="M63" s="44"/>
      <c r="N63" s="44"/>
      <c r="O63" s="44"/>
      <c r="P63" s="71" t="s">
        <v>136</v>
      </c>
      <c r="Q63" s="51" t="s">
        <v>172</v>
      </c>
      <c r="R63" s="52"/>
      <c r="S63" s="52">
        <v>8.6869999999999994</v>
      </c>
      <c r="T63" s="52">
        <v>5.25</v>
      </c>
      <c r="U63" s="52">
        <v>5.25</v>
      </c>
      <c r="V63" s="52">
        <v>5.25</v>
      </c>
      <c r="W63" s="52">
        <v>5.25</v>
      </c>
      <c r="X63" s="52">
        <v>5.25</v>
      </c>
      <c r="Y63" s="52">
        <v>5.25</v>
      </c>
      <c r="Z63" s="52">
        <v>5.25</v>
      </c>
      <c r="AA63" s="52">
        <v>5.25</v>
      </c>
      <c r="AB63" s="52">
        <v>5.25</v>
      </c>
    </row>
    <row r="64" spans="1:43" ht="54" x14ac:dyDescent="0.3">
      <c r="A64" s="31"/>
      <c r="B64" s="31"/>
      <c r="C64" s="31"/>
      <c r="D64" s="31"/>
      <c r="E64" s="31"/>
      <c r="F64" s="31"/>
      <c r="G64" s="44"/>
      <c r="H64" s="44"/>
      <c r="I64" s="44"/>
      <c r="J64" s="44"/>
      <c r="K64" s="44"/>
      <c r="L64" s="44"/>
      <c r="M64" s="44"/>
      <c r="N64" s="44"/>
      <c r="O64" s="44"/>
      <c r="P64" s="71" t="s">
        <v>137</v>
      </c>
      <c r="Q64" s="51" t="s">
        <v>1</v>
      </c>
      <c r="R64" s="52"/>
      <c r="S64" s="52"/>
      <c r="T64" s="52">
        <v>3.19</v>
      </c>
      <c r="U64" s="52">
        <v>3.19</v>
      </c>
      <c r="V64" s="52">
        <v>3.19</v>
      </c>
      <c r="W64" s="52">
        <v>3.19</v>
      </c>
      <c r="X64" s="52">
        <v>3.19</v>
      </c>
      <c r="Y64" s="52">
        <v>3.19</v>
      </c>
      <c r="Z64" s="52">
        <v>3.19</v>
      </c>
      <c r="AA64" s="52">
        <v>3.19</v>
      </c>
      <c r="AB64" s="52">
        <v>3.19</v>
      </c>
    </row>
    <row r="65" spans="1:43" s="63" customFormat="1" ht="54" x14ac:dyDescent="0.3">
      <c r="A65" s="46" t="s">
        <v>34</v>
      </c>
      <c r="B65" s="46" t="s">
        <v>40</v>
      </c>
      <c r="C65" s="46" t="s">
        <v>41</v>
      </c>
      <c r="D65" s="46" t="s">
        <v>38</v>
      </c>
      <c r="E65" s="46" t="s">
        <v>34</v>
      </c>
      <c r="F65" s="46" t="s">
        <v>35</v>
      </c>
      <c r="G65" s="46" t="s">
        <v>43</v>
      </c>
      <c r="H65" s="46" t="s">
        <v>54</v>
      </c>
      <c r="I65" s="46" t="s">
        <v>55</v>
      </c>
      <c r="J65" s="46" t="s">
        <v>56</v>
      </c>
      <c r="K65" s="46" t="s">
        <v>34</v>
      </c>
      <c r="L65" s="46" t="s">
        <v>35</v>
      </c>
      <c r="M65" s="46" t="s">
        <v>36</v>
      </c>
      <c r="N65" s="46" t="s">
        <v>72</v>
      </c>
      <c r="O65" s="46" t="s">
        <v>47</v>
      </c>
      <c r="P65" s="64" t="s">
        <v>118</v>
      </c>
      <c r="Q65" s="47" t="s">
        <v>173</v>
      </c>
      <c r="R65" s="54">
        <v>14472.8</v>
      </c>
      <c r="S65" s="54"/>
      <c r="T65" s="54">
        <v>120000</v>
      </c>
      <c r="U65" s="54">
        <v>200000</v>
      </c>
      <c r="V65" s="54">
        <v>300000</v>
      </c>
      <c r="W65" s="54">
        <v>300000</v>
      </c>
      <c r="X65" s="54">
        <v>300000</v>
      </c>
      <c r="Y65" s="54">
        <v>300000</v>
      </c>
      <c r="Z65" s="54">
        <v>300000</v>
      </c>
      <c r="AA65" s="54">
        <v>300000</v>
      </c>
      <c r="AB65" s="54">
        <v>300000</v>
      </c>
      <c r="AC65" s="108"/>
      <c r="AD65" s="22"/>
      <c r="AE65" s="60"/>
      <c r="AF65" s="61"/>
      <c r="AG65" s="61"/>
      <c r="AH65" s="62"/>
      <c r="AI65" s="62"/>
      <c r="AJ65" s="62"/>
      <c r="AK65" s="62"/>
      <c r="AL65" s="62"/>
      <c r="AM65" s="62"/>
      <c r="AN65" s="62"/>
      <c r="AO65" s="62"/>
      <c r="AP65" s="62"/>
      <c r="AQ65" s="62"/>
    </row>
    <row r="66" spans="1:43" ht="53.4" x14ac:dyDescent="0.3">
      <c r="A66" s="74"/>
      <c r="B66" s="74"/>
      <c r="C66" s="74"/>
      <c r="D66" s="74"/>
      <c r="E66" s="74"/>
      <c r="F66" s="74"/>
      <c r="G66" s="48"/>
      <c r="H66" s="48"/>
      <c r="I66" s="49"/>
      <c r="J66" s="48"/>
      <c r="K66" s="48"/>
      <c r="L66" s="48"/>
      <c r="M66" s="48"/>
      <c r="N66" s="48"/>
      <c r="O66" s="48"/>
      <c r="P66" s="50" t="s">
        <v>134</v>
      </c>
      <c r="Q66" s="51" t="s">
        <v>171</v>
      </c>
      <c r="R66" s="45">
        <v>6</v>
      </c>
      <c r="S66" s="45"/>
      <c r="T66" s="45">
        <v>3</v>
      </c>
      <c r="U66" s="45">
        <v>3</v>
      </c>
      <c r="V66" s="45">
        <v>3</v>
      </c>
      <c r="W66" s="45">
        <v>3</v>
      </c>
      <c r="X66" s="45">
        <v>3</v>
      </c>
      <c r="Y66" s="45">
        <v>3</v>
      </c>
      <c r="Z66" s="45">
        <v>3</v>
      </c>
      <c r="AA66" s="45">
        <v>3</v>
      </c>
      <c r="AB66" s="45">
        <v>3</v>
      </c>
      <c r="AC66" s="108"/>
    </row>
    <row r="67" spans="1:43" ht="53.4" x14ac:dyDescent="0.3">
      <c r="A67" s="31"/>
      <c r="B67" s="31"/>
      <c r="C67" s="31"/>
      <c r="D67" s="31"/>
      <c r="E67" s="31"/>
      <c r="F67" s="31"/>
      <c r="G67" s="44"/>
      <c r="H67" s="44"/>
      <c r="I67" s="44"/>
      <c r="J67" s="44"/>
      <c r="K67" s="44"/>
      <c r="L67" s="44"/>
      <c r="M67" s="44"/>
      <c r="N67" s="44"/>
      <c r="O67" s="44"/>
      <c r="P67" s="71" t="s">
        <v>139</v>
      </c>
      <c r="Q67" s="51" t="s">
        <v>172</v>
      </c>
      <c r="R67" s="52">
        <v>2.1459999999999999</v>
      </c>
      <c r="S67" s="52"/>
      <c r="T67" s="52">
        <v>10.5</v>
      </c>
      <c r="U67" s="52">
        <v>10.5</v>
      </c>
      <c r="V67" s="52">
        <v>10.5</v>
      </c>
      <c r="W67" s="52">
        <v>10.5</v>
      </c>
      <c r="X67" s="52">
        <v>10.5</v>
      </c>
      <c r="Y67" s="52">
        <v>10.5</v>
      </c>
      <c r="Z67" s="52">
        <v>10.5</v>
      </c>
      <c r="AA67" s="52">
        <v>10.5</v>
      </c>
      <c r="AB67" s="52">
        <v>10.5</v>
      </c>
    </row>
    <row r="68" spans="1:43" ht="36" x14ac:dyDescent="0.3">
      <c r="A68" s="31"/>
      <c r="B68" s="31"/>
      <c r="C68" s="31"/>
      <c r="D68" s="31"/>
      <c r="E68" s="31"/>
      <c r="F68" s="31"/>
      <c r="G68" s="44"/>
      <c r="H68" s="44"/>
      <c r="I68" s="44"/>
      <c r="J68" s="44"/>
      <c r="K68" s="44"/>
      <c r="L68" s="44"/>
      <c r="M68" s="44"/>
      <c r="N68" s="44"/>
      <c r="O68" s="44"/>
      <c r="P68" s="71" t="s">
        <v>138</v>
      </c>
      <c r="Q68" s="51" t="s">
        <v>172</v>
      </c>
      <c r="R68" s="141"/>
      <c r="S68" s="52"/>
      <c r="T68" s="52">
        <v>1.56</v>
      </c>
      <c r="U68" s="52">
        <v>1.56</v>
      </c>
      <c r="V68" s="52">
        <v>1.56</v>
      </c>
      <c r="W68" s="52">
        <v>1.56</v>
      </c>
      <c r="X68" s="52">
        <v>1.56</v>
      </c>
      <c r="Y68" s="52">
        <v>1.56</v>
      </c>
      <c r="Z68" s="52">
        <v>1.56</v>
      </c>
      <c r="AA68" s="52">
        <v>1.56</v>
      </c>
      <c r="AB68" s="52">
        <v>1.56</v>
      </c>
    </row>
    <row r="69" spans="1:43" s="1" customFormat="1" ht="54" x14ac:dyDescent="0.3">
      <c r="A69" s="31"/>
      <c r="B69" s="31"/>
      <c r="C69" s="31"/>
      <c r="D69" s="31"/>
      <c r="E69" s="31"/>
      <c r="F69" s="31"/>
      <c r="G69" s="44"/>
      <c r="H69" s="44"/>
      <c r="I69" s="44"/>
      <c r="J69" s="44"/>
      <c r="K69" s="44"/>
      <c r="L69" s="44"/>
      <c r="M69" s="44"/>
      <c r="N69" s="44"/>
      <c r="O69" s="44"/>
      <c r="P69" s="71" t="s">
        <v>140</v>
      </c>
      <c r="Q69" s="51" t="s">
        <v>1</v>
      </c>
      <c r="R69" s="141"/>
      <c r="S69" s="52"/>
      <c r="T69" s="52">
        <v>5.5</v>
      </c>
      <c r="U69" s="52">
        <v>5.5</v>
      </c>
      <c r="V69" s="52">
        <v>5.5</v>
      </c>
      <c r="W69" s="52">
        <v>5.5</v>
      </c>
      <c r="X69" s="52">
        <v>5.5</v>
      </c>
      <c r="Y69" s="52">
        <v>5.5</v>
      </c>
      <c r="Z69" s="52">
        <v>5.5</v>
      </c>
      <c r="AA69" s="52">
        <v>5.5</v>
      </c>
      <c r="AB69" s="52">
        <v>5.5</v>
      </c>
      <c r="AC69" s="104"/>
      <c r="AD69" s="8"/>
      <c r="AE69" s="8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</row>
    <row r="70" spans="1:43" s="63" customFormat="1" ht="54.6" customHeight="1" x14ac:dyDescent="0.3">
      <c r="A70" s="55" t="s">
        <v>34</v>
      </c>
      <c r="B70" s="55" t="s">
        <v>40</v>
      </c>
      <c r="C70" s="55"/>
      <c r="D70" s="55" t="s">
        <v>38</v>
      </c>
      <c r="E70" s="55" t="s">
        <v>34</v>
      </c>
      <c r="F70" s="55" t="s">
        <v>36</v>
      </c>
      <c r="G70" s="55"/>
      <c r="H70" s="55"/>
      <c r="I70" s="55"/>
      <c r="J70" s="55"/>
      <c r="K70" s="55"/>
      <c r="L70" s="55"/>
      <c r="M70" s="55"/>
      <c r="N70" s="55" t="s">
        <v>113</v>
      </c>
      <c r="O70" s="55" t="s">
        <v>47</v>
      </c>
      <c r="P70" s="56" t="s">
        <v>141</v>
      </c>
      <c r="Q70" s="57" t="s">
        <v>173</v>
      </c>
      <c r="R70" s="58">
        <f t="shared" ref="R70" si="16">R72+R77+R80+R98+R94+R96</f>
        <v>924051.49999999988</v>
      </c>
      <c r="S70" s="58">
        <f>S72+S77+S80+S98+S94+S96+S100</f>
        <v>896519.4</v>
      </c>
      <c r="T70" s="58">
        <f t="shared" ref="T70:AB70" si="17">T72+T77+T80+T98+T94+T96+T100</f>
        <v>979957.20000000007</v>
      </c>
      <c r="U70" s="58">
        <f t="shared" si="17"/>
        <v>1010618.3</v>
      </c>
      <c r="V70" s="58">
        <f t="shared" si="17"/>
        <v>1081131.8</v>
      </c>
      <c r="W70" s="58">
        <f t="shared" si="17"/>
        <v>1081131.8</v>
      </c>
      <c r="X70" s="58">
        <f t="shared" si="17"/>
        <v>1081131.8</v>
      </c>
      <c r="Y70" s="58">
        <f t="shared" si="17"/>
        <v>1081131.8</v>
      </c>
      <c r="Z70" s="58">
        <f t="shared" si="17"/>
        <v>1081131.8</v>
      </c>
      <c r="AA70" s="58">
        <f t="shared" si="17"/>
        <v>1081131.8</v>
      </c>
      <c r="AB70" s="58">
        <f t="shared" si="17"/>
        <v>1081131.8</v>
      </c>
      <c r="AC70" s="114"/>
      <c r="AD70" s="60"/>
      <c r="AE70" s="60"/>
      <c r="AF70" s="61"/>
      <c r="AG70" s="61"/>
      <c r="AH70" s="62"/>
      <c r="AI70" s="62"/>
      <c r="AJ70" s="62"/>
      <c r="AK70" s="62"/>
      <c r="AL70" s="62"/>
      <c r="AM70" s="62"/>
      <c r="AN70" s="62"/>
      <c r="AO70" s="62"/>
      <c r="AP70" s="62"/>
      <c r="AQ70" s="62"/>
    </row>
    <row r="71" spans="1:43" ht="53.4" x14ac:dyDescent="0.3">
      <c r="A71" s="32"/>
      <c r="B71" s="32"/>
      <c r="C71" s="32"/>
      <c r="D71" s="32"/>
      <c r="E71" s="32"/>
      <c r="F71" s="32"/>
      <c r="G71" s="79"/>
      <c r="H71" s="79"/>
      <c r="I71" s="44"/>
      <c r="J71" s="79"/>
      <c r="K71" s="79"/>
      <c r="L71" s="79"/>
      <c r="M71" s="79"/>
      <c r="N71" s="79"/>
      <c r="O71" s="79"/>
      <c r="P71" s="50" t="s">
        <v>142</v>
      </c>
      <c r="Q71" s="51" t="s">
        <v>171</v>
      </c>
      <c r="R71" s="45">
        <v>1056</v>
      </c>
      <c r="S71" s="45">
        <v>1056</v>
      </c>
      <c r="T71" s="45">
        <v>1056</v>
      </c>
      <c r="U71" s="45">
        <v>1056</v>
      </c>
      <c r="V71" s="45">
        <v>1056</v>
      </c>
      <c r="W71" s="45">
        <v>1056</v>
      </c>
      <c r="X71" s="45">
        <v>1056</v>
      </c>
      <c r="Y71" s="45">
        <v>1056</v>
      </c>
      <c r="Z71" s="45">
        <v>1056</v>
      </c>
      <c r="AA71" s="45">
        <v>1056</v>
      </c>
      <c r="AB71" s="45">
        <v>1056</v>
      </c>
    </row>
    <row r="72" spans="1:43" s="63" customFormat="1" ht="54" x14ac:dyDescent="0.3">
      <c r="A72" s="46" t="s">
        <v>34</v>
      </c>
      <c r="B72" s="46" t="s">
        <v>40</v>
      </c>
      <c r="C72" s="46" t="s">
        <v>41</v>
      </c>
      <c r="D72" s="46" t="s">
        <v>38</v>
      </c>
      <c r="E72" s="46" t="s">
        <v>34</v>
      </c>
      <c r="F72" s="46" t="s">
        <v>36</v>
      </c>
      <c r="G72" s="46" t="s">
        <v>43</v>
      </c>
      <c r="H72" s="46" t="s">
        <v>54</v>
      </c>
      <c r="I72" s="46" t="s">
        <v>56</v>
      </c>
      <c r="J72" s="46" t="s">
        <v>55</v>
      </c>
      <c r="K72" s="46" t="s">
        <v>34</v>
      </c>
      <c r="L72" s="46" t="s">
        <v>35</v>
      </c>
      <c r="M72" s="46" t="s">
        <v>36</v>
      </c>
      <c r="N72" s="46" t="s">
        <v>75</v>
      </c>
      <c r="O72" s="46" t="s">
        <v>47</v>
      </c>
      <c r="P72" s="64" t="s">
        <v>119</v>
      </c>
      <c r="Q72" s="47" t="s">
        <v>173</v>
      </c>
      <c r="R72" s="54">
        <v>760281.1</v>
      </c>
      <c r="S72" s="54">
        <v>683022.8</v>
      </c>
      <c r="T72" s="54">
        <f>108131+770287.4-12000+338.8-65000</f>
        <v>801757.20000000007</v>
      </c>
      <c r="U72" s="54">
        <f>108131+770287.4-12000+13699.9-65000</f>
        <v>815118.3</v>
      </c>
      <c r="V72" s="54">
        <f>108131+770287.4-12000+38699.9+19513.5-65000</f>
        <v>859631.8</v>
      </c>
      <c r="W72" s="54">
        <f t="shared" ref="W72:AB72" si="18">108131+770287.4-12000+38699.9+19513.5-65000</f>
        <v>859631.8</v>
      </c>
      <c r="X72" s="54">
        <f t="shared" si="18"/>
        <v>859631.8</v>
      </c>
      <c r="Y72" s="54">
        <f t="shared" si="18"/>
        <v>859631.8</v>
      </c>
      <c r="Z72" s="54">
        <f t="shared" si="18"/>
        <v>859631.8</v>
      </c>
      <c r="AA72" s="54">
        <f t="shared" si="18"/>
        <v>859631.8</v>
      </c>
      <c r="AB72" s="54">
        <f t="shared" si="18"/>
        <v>859631.8</v>
      </c>
      <c r="AC72" s="108"/>
      <c r="AD72" s="60"/>
      <c r="AE72" s="60"/>
      <c r="AF72" s="61"/>
      <c r="AG72" s="61"/>
      <c r="AH72" s="62"/>
      <c r="AI72" s="62"/>
      <c r="AJ72" s="62"/>
      <c r="AK72" s="62"/>
      <c r="AL72" s="62"/>
      <c r="AM72" s="62"/>
      <c r="AN72" s="62"/>
      <c r="AO72" s="62"/>
      <c r="AP72" s="62"/>
      <c r="AQ72" s="62"/>
    </row>
    <row r="73" spans="1:43" ht="53.4" x14ac:dyDescent="0.3">
      <c r="A73" s="31"/>
      <c r="B73" s="31"/>
      <c r="C73" s="31"/>
      <c r="D73" s="31"/>
      <c r="E73" s="31"/>
      <c r="F73" s="31"/>
      <c r="G73" s="44"/>
      <c r="H73" s="44"/>
      <c r="I73" s="44"/>
      <c r="J73" s="44"/>
      <c r="K73" s="44"/>
      <c r="L73" s="44"/>
      <c r="M73" s="44"/>
      <c r="N73" s="44"/>
      <c r="O73" s="44"/>
      <c r="P73" s="71" t="s">
        <v>143</v>
      </c>
      <c r="Q73" s="51" t="s">
        <v>172</v>
      </c>
      <c r="R73" s="53">
        <v>7153.7</v>
      </c>
      <c r="S73" s="53">
        <v>7153.7</v>
      </c>
      <c r="T73" s="53">
        <v>7153.7</v>
      </c>
      <c r="U73" s="53">
        <v>7153.7</v>
      </c>
      <c r="V73" s="53">
        <v>7153.7</v>
      </c>
      <c r="W73" s="53">
        <v>7153.7</v>
      </c>
      <c r="X73" s="53">
        <v>7153.7</v>
      </c>
      <c r="Y73" s="53">
        <v>7153.7</v>
      </c>
      <c r="Z73" s="53">
        <v>7153.7</v>
      </c>
      <c r="AA73" s="53">
        <v>7153.7</v>
      </c>
      <c r="AB73" s="53">
        <v>7153.7</v>
      </c>
    </row>
    <row r="74" spans="1:43" ht="53.4" x14ac:dyDescent="0.3">
      <c r="A74" s="31"/>
      <c r="B74" s="31"/>
      <c r="C74" s="31"/>
      <c r="D74" s="31"/>
      <c r="E74" s="31"/>
      <c r="F74" s="31"/>
      <c r="G74" s="44"/>
      <c r="H74" s="44"/>
      <c r="I74" s="44"/>
      <c r="J74" s="44"/>
      <c r="K74" s="44"/>
      <c r="L74" s="44"/>
      <c r="M74" s="44"/>
      <c r="N74" s="44"/>
      <c r="O74" s="44"/>
      <c r="P74" s="71" t="s">
        <v>144</v>
      </c>
      <c r="Q74" s="51" t="s">
        <v>49</v>
      </c>
      <c r="R74" s="45">
        <v>2000</v>
      </c>
      <c r="S74" s="45">
        <v>2000</v>
      </c>
      <c r="T74" s="45">
        <v>2000</v>
      </c>
      <c r="U74" s="45">
        <v>2000</v>
      </c>
      <c r="V74" s="45">
        <v>2000</v>
      </c>
      <c r="W74" s="45">
        <v>2000</v>
      </c>
      <c r="X74" s="45">
        <v>2000</v>
      </c>
      <c r="Y74" s="45">
        <v>2000</v>
      </c>
      <c r="Z74" s="45">
        <v>2000</v>
      </c>
      <c r="AA74" s="45">
        <v>2000</v>
      </c>
      <c r="AB74" s="45">
        <v>2000</v>
      </c>
    </row>
    <row r="75" spans="1:43" ht="53.4" x14ac:dyDescent="0.3">
      <c r="A75" s="31"/>
      <c r="B75" s="31"/>
      <c r="C75" s="31"/>
      <c r="D75" s="31"/>
      <c r="E75" s="31"/>
      <c r="F75" s="31"/>
      <c r="G75" s="44"/>
      <c r="H75" s="44"/>
      <c r="I75" s="44"/>
      <c r="J75" s="44"/>
      <c r="K75" s="44"/>
      <c r="L75" s="44"/>
      <c r="M75" s="44"/>
      <c r="N75" s="44"/>
      <c r="O75" s="44"/>
      <c r="P75" s="82" t="s">
        <v>145</v>
      </c>
      <c r="Q75" s="51" t="s">
        <v>3</v>
      </c>
      <c r="R75" s="53">
        <v>50000</v>
      </c>
      <c r="S75" s="53">
        <v>50000</v>
      </c>
      <c r="T75" s="53">
        <v>50000</v>
      </c>
      <c r="U75" s="53">
        <v>50000</v>
      </c>
      <c r="V75" s="53">
        <v>50000</v>
      </c>
      <c r="W75" s="53">
        <v>50000</v>
      </c>
      <c r="X75" s="53">
        <v>50000</v>
      </c>
      <c r="Y75" s="53">
        <v>50000</v>
      </c>
      <c r="Z75" s="53">
        <v>50000</v>
      </c>
      <c r="AA75" s="53">
        <v>50000</v>
      </c>
      <c r="AB75" s="53">
        <v>50000</v>
      </c>
    </row>
    <row r="76" spans="1:43" ht="35.4" x14ac:dyDescent="0.3">
      <c r="A76" s="31"/>
      <c r="B76" s="31"/>
      <c r="C76" s="31"/>
      <c r="D76" s="31"/>
      <c r="E76" s="31"/>
      <c r="F76" s="31"/>
      <c r="G76" s="44"/>
      <c r="H76" s="44"/>
      <c r="I76" s="44"/>
      <c r="J76" s="44"/>
      <c r="K76" s="44"/>
      <c r="L76" s="44"/>
      <c r="M76" s="44"/>
      <c r="N76" s="44"/>
      <c r="O76" s="44"/>
      <c r="P76" s="71" t="s">
        <v>146</v>
      </c>
      <c r="Q76" s="51" t="s">
        <v>1</v>
      </c>
      <c r="R76" s="53">
        <v>222.5</v>
      </c>
      <c r="S76" s="53">
        <v>222.5</v>
      </c>
      <c r="T76" s="53">
        <v>222.5</v>
      </c>
      <c r="U76" s="53">
        <v>222.5</v>
      </c>
      <c r="V76" s="53">
        <v>222.5</v>
      </c>
      <c r="W76" s="53">
        <v>222.5</v>
      </c>
      <c r="X76" s="53">
        <v>222.5</v>
      </c>
      <c r="Y76" s="53">
        <v>222.5</v>
      </c>
      <c r="Z76" s="53">
        <v>222.5</v>
      </c>
      <c r="AA76" s="53">
        <v>222.5</v>
      </c>
      <c r="AB76" s="53">
        <v>222.5</v>
      </c>
    </row>
    <row r="77" spans="1:43" s="63" customFormat="1" ht="54" x14ac:dyDescent="0.3">
      <c r="A77" s="46" t="s">
        <v>34</v>
      </c>
      <c r="B77" s="46" t="s">
        <v>40</v>
      </c>
      <c r="C77" s="46" t="s">
        <v>41</v>
      </c>
      <c r="D77" s="46" t="s">
        <v>38</v>
      </c>
      <c r="E77" s="46" t="s">
        <v>34</v>
      </c>
      <c r="F77" s="46" t="s">
        <v>36</v>
      </c>
      <c r="G77" s="46" t="s">
        <v>43</v>
      </c>
      <c r="H77" s="46" t="s">
        <v>54</v>
      </c>
      <c r="I77" s="46" t="s">
        <v>56</v>
      </c>
      <c r="J77" s="46" t="s">
        <v>56</v>
      </c>
      <c r="K77" s="46" t="s">
        <v>34</v>
      </c>
      <c r="L77" s="46" t="s">
        <v>35</v>
      </c>
      <c r="M77" s="46" t="s">
        <v>36</v>
      </c>
      <c r="N77" s="46" t="s">
        <v>75</v>
      </c>
      <c r="O77" s="46" t="s">
        <v>47</v>
      </c>
      <c r="P77" s="64" t="s">
        <v>120</v>
      </c>
      <c r="Q77" s="47" t="s">
        <v>173</v>
      </c>
      <c r="R77" s="54">
        <v>50986.5</v>
      </c>
      <c r="S77" s="54">
        <v>39000</v>
      </c>
      <c r="T77" s="54">
        <v>75000</v>
      </c>
      <c r="U77" s="54">
        <v>80000</v>
      </c>
      <c r="V77" s="54">
        <v>85000</v>
      </c>
      <c r="W77" s="54">
        <v>85000</v>
      </c>
      <c r="X77" s="54">
        <v>85000</v>
      </c>
      <c r="Y77" s="54">
        <v>85000</v>
      </c>
      <c r="Z77" s="54">
        <v>85000</v>
      </c>
      <c r="AA77" s="54">
        <v>85000</v>
      </c>
      <c r="AB77" s="54">
        <v>85000</v>
      </c>
      <c r="AC77" s="111"/>
      <c r="AD77" s="60"/>
      <c r="AE77" s="60"/>
      <c r="AF77" s="61"/>
      <c r="AG77" s="61"/>
      <c r="AH77" s="62"/>
      <c r="AI77" s="62"/>
      <c r="AJ77" s="62"/>
      <c r="AK77" s="62"/>
      <c r="AL77" s="62"/>
      <c r="AM77" s="62"/>
      <c r="AN77" s="62"/>
      <c r="AO77" s="62"/>
      <c r="AP77" s="62"/>
      <c r="AQ77" s="62"/>
    </row>
    <row r="78" spans="1:43" s="1" customFormat="1" ht="35.4" x14ac:dyDescent="0.3">
      <c r="A78" s="73"/>
      <c r="B78" s="73"/>
      <c r="C78" s="73"/>
      <c r="D78" s="73"/>
      <c r="E78" s="73"/>
      <c r="F78" s="73"/>
      <c r="G78" s="49"/>
      <c r="H78" s="49"/>
      <c r="I78" s="49"/>
      <c r="J78" s="49"/>
      <c r="K78" s="49"/>
      <c r="L78" s="49"/>
      <c r="M78" s="49"/>
      <c r="N78" s="49"/>
      <c r="O78" s="49"/>
      <c r="P78" s="71" t="s">
        <v>147</v>
      </c>
      <c r="Q78" s="51" t="s">
        <v>49</v>
      </c>
      <c r="R78" s="45">
        <v>205</v>
      </c>
      <c r="S78" s="45">
        <v>205</v>
      </c>
      <c r="T78" s="45">
        <v>205</v>
      </c>
      <c r="U78" s="45">
        <v>205</v>
      </c>
      <c r="V78" s="45">
        <v>205</v>
      </c>
      <c r="W78" s="45">
        <v>205</v>
      </c>
      <c r="X78" s="45">
        <v>205</v>
      </c>
      <c r="Y78" s="45">
        <v>205</v>
      </c>
      <c r="Z78" s="45">
        <v>205</v>
      </c>
      <c r="AA78" s="45">
        <v>205</v>
      </c>
      <c r="AB78" s="45">
        <v>205</v>
      </c>
      <c r="AC78" s="108"/>
      <c r="AD78" s="8"/>
      <c r="AE78" s="8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</row>
    <row r="79" spans="1:43" ht="53.4" x14ac:dyDescent="0.3">
      <c r="A79" s="73"/>
      <c r="B79" s="73"/>
      <c r="C79" s="73"/>
      <c r="D79" s="73"/>
      <c r="E79" s="73"/>
      <c r="F79" s="73"/>
      <c r="G79" s="49"/>
      <c r="H79" s="49"/>
      <c r="I79" s="49"/>
      <c r="J79" s="49"/>
      <c r="K79" s="49"/>
      <c r="L79" s="49"/>
      <c r="M79" s="49"/>
      <c r="N79" s="49"/>
      <c r="O79" s="49"/>
      <c r="P79" s="71" t="s">
        <v>152</v>
      </c>
      <c r="Q79" s="51" t="s">
        <v>49</v>
      </c>
      <c r="R79" s="72">
        <v>3</v>
      </c>
      <c r="S79" s="72">
        <v>3</v>
      </c>
      <c r="T79" s="72">
        <v>3</v>
      </c>
      <c r="U79" s="72">
        <v>3</v>
      </c>
      <c r="V79" s="72">
        <v>3</v>
      </c>
      <c r="W79" s="72">
        <v>3</v>
      </c>
      <c r="X79" s="72">
        <v>3</v>
      </c>
      <c r="Y79" s="72">
        <v>3</v>
      </c>
      <c r="Z79" s="72">
        <v>3</v>
      </c>
      <c r="AA79" s="72">
        <v>3</v>
      </c>
      <c r="AB79" s="72">
        <v>3</v>
      </c>
      <c r="AC79" s="108"/>
    </row>
    <row r="80" spans="1:43" s="63" customFormat="1" ht="53.4" x14ac:dyDescent="0.3">
      <c r="A80" s="46" t="s">
        <v>34</v>
      </c>
      <c r="B80" s="46" t="s">
        <v>40</v>
      </c>
      <c r="C80" s="46" t="s">
        <v>41</v>
      </c>
      <c r="D80" s="46" t="s">
        <v>38</v>
      </c>
      <c r="E80" s="46" t="s">
        <v>34</v>
      </c>
      <c r="F80" s="46" t="s">
        <v>36</v>
      </c>
      <c r="G80" s="46" t="s">
        <v>43</v>
      </c>
      <c r="H80" s="46" t="s">
        <v>54</v>
      </c>
      <c r="I80" s="46" t="s">
        <v>56</v>
      </c>
      <c r="J80" s="46" t="s">
        <v>57</v>
      </c>
      <c r="K80" s="46" t="s">
        <v>34</v>
      </c>
      <c r="L80" s="46" t="s">
        <v>35</v>
      </c>
      <c r="M80" s="46" t="s">
        <v>36</v>
      </c>
      <c r="N80" s="46" t="s">
        <v>75</v>
      </c>
      <c r="O80" s="46" t="s">
        <v>47</v>
      </c>
      <c r="P80" s="39" t="s">
        <v>88</v>
      </c>
      <c r="Q80" s="47" t="s">
        <v>173</v>
      </c>
      <c r="R80" s="54">
        <f>R82+R86+R90</f>
        <v>602.20000000000005</v>
      </c>
      <c r="S80" s="54">
        <f t="shared" ref="S80:T80" si="19">S82+S86+S90</f>
        <v>800</v>
      </c>
      <c r="T80" s="54">
        <f t="shared" si="19"/>
        <v>1200</v>
      </c>
      <c r="U80" s="54">
        <v>1500</v>
      </c>
      <c r="V80" s="54">
        <v>1500</v>
      </c>
      <c r="W80" s="54">
        <v>1500</v>
      </c>
      <c r="X80" s="54">
        <v>1500</v>
      </c>
      <c r="Y80" s="54">
        <v>1500</v>
      </c>
      <c r="Z80" s="54">
        <v>1500</v>
      </c>
      <c r="AA80" s="54">
        <v>1500</v>
      </c>
      <c r="AB80" s="54">
        <v>1500</v>
      </c>
      <c r="AC80" s="115"/>
      <c r="AD80" s="60"/>
      <c r="AE80" s="60"/>
      <c r="AF80" s="61"/>
      <c r="AG80" s="61"/>
      <c r="AH80" s="62"/>
      <c r="AI80" s="62"/>
      <c r="AJ80" s="62"/>
      <c r="AK80" s="62"/>
      <c r="AL80" s="62"/>
      <c r="AM80" s="62"/>
      <c r="AN80" s="62"/>
      <c r="AO80" s="62"/>
      <c r="AP80" s="62"/>
      <c r="AQ80" s="62"/>
    </row>
    <row r="81" spans="1:43" ht="53.4" x14ac:dyDescent="0.3">
      <c r="A81" s="73"/>
      <c r="B81" s="73"/>
      <c r="C81" s="73"/>
      <c r="D81" s="73"/>
      <c r="E81" s="73"/>
      <c r="F81" s="73"/>
      <c r="G81" s="49"/>
      <c r="H81" s="49"/>
      <c r="I81" s="49"/>
      <c r="J81" s="49"/>
      <c r="K81" s="49"/>
      <c r="L81" s="49"/>
      <c r="M81" s="49"/>
      <c r="N81" s="49"/>
      <c r="O81" s="49"/>
      <c r="P81" s="71" t="s">
        <v>148</v>
      </c>
      <c r="Q81" s="51" t="s">
        <v>4</v>
      </c>
      <c r="R81" s="53">
        <f>R83+R87+R91</f>
        <v>286.10000000000002</v>
      </c>
      <c r="S81" s="53">
        <f t="shared" ref="S81:AB81" si="20">S83+S87+S91</f>
        <v>242.8</v>
      </c>
      <c r="T81" s="53">
        <f t="shared" si="20"/>
        <v>530</v>
      </c>
      <c r="U81" s="53">
        <f t="shared" si="20"/>
        <v>530</v>
      </c>
      <c r="V81" s="53">
        <f t="shared" si="20"/>
        <v>530</v>
      </c>
      <c r="W81" s="53">
        <f t="shared" si="20"/>
        <v>530</v>
      </c>
      <c r="X81" s="53">
        <f t="shared" si="20"/>
        <v>530</v>
      </c>
      <c r="Y81" s="53">
        <f t="shared" si="20"/>
        <v>530</v>
      </c>
      <c r="Z81" s="53">
        <f t="shared" si="20"/>
        <v>530</v>
      </c>
      <c r="AA81" s="53">
        <f t="shared" si="20"/>
        <v>530</v>
      </c>
      <c r="AB81" s="53">
        <f t="shared" si="20"/>
        <v>530</v>
      </c>
      <c r="AC81" s="108"/>
    </row>
    <row r="82" spans="1:43" s="63" customFormat="1" ht="54" x14ac:dyDescent="0.3">
      <c r="A82" s="46" t="s">
        <v>34</v>
      </c>
      <c r="B82" s="46" t="s">
        <v>40</v>
      </c>
      <c r="C82" s="46" t="s">
        <v>41</v>
      </c>
      <c r="D82" s="46" t="s">
        <v>38</v>
      </c>
      <c r="E82" s="46" t="s">
        <v>34</v>
      </c>
      <c r="F82" s="46" t="s">
        <v>36</v>
      </c>
      <c r="G82" s="46" t="s">
        <v>43</v>
      </c>
      <c r="H82" s="46" t="s">
        <v>54</v>
      </c>
      <c r="I82" s="46" t="s">
        <v>56</v>
      </c>
      <c r="J82" s="46" t="s">
        <v>57</v>
      </c>
      <c r="K82" s="46" t="s">
        <v>34</v>
      </c>
      <c r="L82" s="46" t="s">
        <v>34</v>
      </c>
      <c r="M82" s="46" t="s">
        <v>37</v>
      </c>
      <c r="N82" s="46" t="s">
        <v>75</v>
      </c>
      <c r="O82" s="46" t="s">
        <v>47</v>
      </c>
      <c r="P82" s="143" t="s">
        <v>102</v>
      </c>
      <c r="Q82" s="47" t="s">
        <v>173</v>
      </c>
      <c r="R82" s="54">
        <v>252.2</v>
      </c>
      <c r="S82" s="54">
        <v>350</v>
      </c>
      <c r="T82" s="54">
        <v>500</v>
      </c>
      <c r="U82" s="54">
        <v>1000</v>
      </c>
      <c r="V82" s="54">
        <v>1000</v>
      </c>
      <c r="W82" s="54">
        <v>1000</v>
      </c>
      <c r="X82" s="54">
        <v>1000</v>
      </c>
      <c r="Y82" s="54">
        <v>1000</v>
      </c>
      <c r="Z82" s="54">
        <v>1000</v>
      </c>
      <c r="AA82" s="54">
        <v>1000</v>
      </c>
      <c r="AB82" s="54">
        <v>1000</v>
      </c>
      <c r="AC82" s="108"/>
      <c r="AD82" s="60"/>
      <c r="AE82" s="60"/>
      <c r="AF82" s="61"/>
      <c r="AG82" s="61"/>
      <c r="AH82" s="62"/>
      <c r="AI82" s="62"/>
      <c r="AJ82" s="62"/>
      <c r="AK82" s="62"/>
      <c r="AL82" s="62"/>
      <c r="AM82" s="62"/>
      <c r="AN82" s="62"/>
      <c r="AO82" s="62"/>
      <c r="AP82" s="62"/>
      <c r="AQ82" s="62"/>
    </row>
    <row r="83" spans="1:43" ht="53.4" x14ac:dyDescent="0.3">
      <c r="A83" s="73"/>
      <c r="B83" s="73"/>
      <c r="C83" s="73"/>
      <c r="D83" s="73"/>
      <c r="E83" s="73"/>
      <c r="F83" s="73"/>
      <c r="G83" s="49"/>
      <c r="H83" s="49"/>
      <c r="I83" s="49"/>
      <c r="J83" s="49"/>
      <c r="K83" s="49"/>
      <c r="L83" s="49"/>
      <c r="M83" s="49"/>
      <c r="N83" s="49"/>
      <c r="O83" s="49"/>
      <c r="P83" s="71" t="s">
        <v>149</v>
      </c>
      <c r="Q83" s="51" t="s">
        <v>4</v>
      </c>
      <c r="R83" s="53">
        <v>51.1</v>
      </c>
      <c r="S83" s="53">
        <v>65.5</v>
      </c>
      <c r="T83" s="53">
        <v>300</v>
      </c>
      <c r="U83" s="53">
        <v>300</v>
      </c>
      <c r="V83" s="53">
        <v>300</v>
      </c>
      <c r="W83" s="53">
        <v>300</v>
      </c>
      <c r="X83" s="53">
        <v>300</v>
      </c>
      <c r="Y83" s="53">
        <v>300</v>
      </c>
      <c r="Z83" s="53">
        <v>300</v>
      </c>
      <c r="AA83" s="53">
        <v>300</v>
      </c>
      <c r="AB83" s="53">
        <v>300</v>
      </c>
      <c r="AC83" s="108"/>
    </row>
    <row r="84" spans="1:43" ht="53.4" x14ac:dyDescent="0.3">
      <c r="A84" s="73"/>
      <c r="B84" s="73"/>
      <c r="C84" s="73"/>
      <c r="D84" s="73"/>
      <c r="E84" s="73"/>
      <c r="F84" s="73"/>
      <c r="G84" s="49"/>
      <c r="H84" s="49"/>
      <c r="I84" s="49"/>
      <c r="J84" s="49"/>
      <c r="K84" s="49"/>
      <c r="L84" s="49"/>
      <c r="M84" s="49"/>
      <c r="N84" s="49"/>
      <c r="O84" s="49"/>
      <c r="P84" s="71" t="s">
        <v>150</v>
      </c>
      <c r="Q84" s="51" t="s">
        <v>4</v>
      </c>
      <c r="R84" s="53">
        <v>49</v>
      </c>
      <c r="S84" s="53">
        <v>45</v>
      </c>
      <c r="T84" s="53">
        <v>60</v>
      </c>
      <c r="U84" s="53">
        <v>60</v>
      </c>
      <c r="V84" s="53">
        <v>60</v>
      </c>
      <c r="W84" s="53">
        <v>60</v>
      </c>
      <c r="X84" s="53">
        <v>60</v>
      </c>
      <c r="Y84" s="53">
        <v>60</v>
      </c>
      <c r="Z84" s="53">
        <v>60</v>
      </c>
      <c r="AA84" s="53">
        <v>60</v>
      </c>
      <c r="AB84" s="53">
        <v>60</v>
      </c>
      <c r="AC84" s="108"/>
    </row>
    <row r="85" spans="1:43" ht="53.4" x14ac:dyDescent="0.3">
      <c r="A85" s="73"/>
      <c r="B85" s="73"/>
      <c r="C85" s="73"/>
      <c r="D85" s="73"/>
      <c r="E85" s="73"/>
      <c r="F85" s="73"/>
      <c r="G85" s="49"/>
      <c r="H85" s="49"/>
      <c r="I85" s="49"/>
      <c r="J85" s="49"/>
      <c r="K85" s="49"/>
      <c r="L85" s="49"/>
      <c r="M85" s="49"/>
      <c r="N85" s="49"/>
      <c r="O85" s="49"/>
      <c r="P85" s="71" t="s">
        <v>151</v>
      </c>
      <c r="Q85" s="51" t="s">
        <v>8</v>
      </c>
      <c r="R85" s="53">
        <v>200</v>
      </c>
      <c r="S85" s="53">
        <v>270</v>
      </c>
      <c r="T85" s="53">
        <v>50</v>
      </c>
      <c r="U85" s="53">
        <v>50</v>
      </c>
      <c r="V85" s="53">
        <v>50</v>
      </c>
      <c r="W85" s="53">
        <v>50</v>
      </c>
      <c r="X85" s="53">
        <v>50</v>
      </c>
      <c r="Y85" s="53">
        <v>50</v>
      </c>
      <c r="Z85" s="53">
        <v>50</v>
      </c>
      <c r="AA85" s="53">
        <v>50</v>
      </c>
      <c r="AB85" s="53">
        <v>50</v>
      </c>
      <c r="AC85" s="108"/>
    </row>
    <row r="86" spans="1:43" s="63" customFormat="1" ht="54" x14ac:dyDescent="0.3">
      <c r="A86" s="46" t="s">
        <v>34</v>
      </c>
      <c r="B86" s="46" t="s">
        <v>40</v>
      </c>
      <c r="C86" s="46" t="s">
        <v>41</v>
      </c>
      <c r="D86" s="46" t="s">
        <v>38</v>
      </c>
      <c r="E86" s="46" t="s">
        <v>34</v>
      </c>
      <c r="F86" s="46" t="s">
        <v>36</v>
      </c>
      <c r="G86" s="46" t="s">
        <v>43</v>
      </c>
      <c r="H86" s="46" t="s">
        <v>54</v>
      </c>
      <c r="I86" s="46" t="s">
        <v>56</v>
      </c>
      <c r="J86" s="46" t="s">
        <v>57</v>
      </c>
      <c r="K86" s="46" t="s">
        <v>34</v>
      </c>
      <c r="L86" s="46" t="s">
        <v>34</v>
      </c>
      <c r="M86" s="46" t="s">
        <v>38</v>
      </c>
      <c r="N86" s="46" t="s">
        <v>75</v>
      </c>
      <c r="O86" s="46" t="s">
        <v>47</v>
      </c>
      <c r="P86" s="143" t="s">
        <v>102</v>
      </c>
      <c r="Q86" s="47" t="s">
        <v>173</v>
      </c>
      <c r="R86" s="54">
        <v>150</v>
      </c>
      <c r="S86" s="54">
        <v>200</v>
      </c>
      <c r="T86" s="54">
        <v>300</v>
      </c>
      <c r="U86" s="54">
        <v>1000</v>
      </c>
      <c r="V86" s="54">
        <v>1000</v>
      </c>
      <c r="W86" s="54">
        <v>1000</v>
      </c>
      <c r="X86" s="54">
        <v>1000</v>
      </c>
      <c r="Y86" s="54">
        <v>1000</v>
      </c>
      <c r="Z86" s="54">
        <v>1000</v>
      </c>
      <c r="AA86" s="54">
        <v>1000</v>
      </c>
      <c r="AB86" s="54">
        <v>1000</v>
      </c>
      <c r="AC86" s="108"/>
      <c r="AD86" s="60"/>
      <c r="AE86" s="60"/>
      <c r="AF86" s="61"/>
      <c r="AG86" s="61"/>
      <c r="AH86" s="62"/>
      <c r="AI86" s="62"/>
      <c r="AJ86" s="62"/>
      <c r="AK86" s="62"/>
      <c r="AL86" s="62"/>
      <c r="AM86" s="62"/>
      <c r="AN86" s="62"/>
      <c r="AO86" s="62"/>
      <c r="AP86" s="62"/>
      <c r="AQ86" s="62"/>
    </row>
    <row r="87" spans="1:43" ht="53.4" x14ac:dyDescent="0.3">
      <c r="A87" s="73"/>
      <c r="B87" s="73"/>
      <c r="C87" s="73"/>
      <c r="D87" s="73"/>
      <c r="E87" s="73"/>
      <c r="F87" s="73"/>
      <c r="G87" s="49"/>
      <c r="H87" s="49"/>
      <c r="I87" s="49"/>
      <c r="J87" s="49"/>
      <c r="K87" s="49"/>
      <c r="L87" s="49"/>
      <c r="M87" s="49"/>
      <c r="N87" s="49"/>
      <c r="O87" s="49"/>
      <c r="P87" s="71" t="s">
        <v>153</v>
      </c>
      <c r="Q87" s="51" t="s">
        <v>4</v>
      </c>
      <c r="R87" s="53">
        <v>155</v>
      </c>
      <c r="S87" s="53">
        <v>97.3</v>
      </c>
      <c r="T87" s="53">
        <v>150</v>
      </c>
      <c r="U87" s="53">
        <v>150</v>
      </c>
      <c r="V87" s="53">
        <v>150</v>
      </c>
      <c r="W87" s="53">
        <v>150</v>
      </c>
      <c r="X87" s="53">
        <v>150</v>
      </c>
      <c r="Y87" s="53">
        <v>150</v>
      </c>
      <c r="Z87" s="53">
        <v>150</v>
      </c>
      <c r="AA87" s="53">
        <v>150</v>
      </c>
      <c r="AB87" s="53">
        <v>150</v>
      </c>
      <c r="AC87" s="108"/>
    </row>
    <row r="88" spans="1:43" ht="53.4" x14ac:dyDescent="0.3">
      <c r="A88" s="73"/>
      <c r="B88" s="73"/>
      <c r="C88" s="73"/>
      <c r="D88" s="73"/>
      <c r="E88" s="73"/>
      <c r="F88" s="73"/>
      <c r="G88" s="49"/>
      <c r="H88" s="49"/>
      <c r="I88" s="49"/>
      <c r="J88" s="49"/>
      <c r="K88" s="49"/>
      <c r="L88" s="49"/>
      <c r="M88" s="49"/>
      <c r="N88" s="49"/>
      <c r="O88" s="49"/>
      <c r="P88" s="71" t="s">
        <v>154</v>
      </c>
      <c r="Q88" s="51" t="s">
        <v>4</v>
      </c>
      <c r="R88" s="53">
        <v>46</v>
      </c>
      <c r="S88" s="53">
        <v>30</v>
      </c>
      <c r="T88" s="53">
        <v>80</v>
      </c>
      <c r="U88" s="53">
        <v>80</v>
      </c>
      <c r="V88" s="53">
        <v>80</v>
      </c>
      <c r="W88" s="53">
        <v>80</v>
      </c>
      <c r="X88" s="53">
        <v>80</v>
      </c>
      <c r="Y88" s="53">
        <v>80</v>
      </c>
      <c r="Z88" s="53">
        <v>80</v>
      </c>
      <c r="AA88" s="53">
        <v>80</v>
      </c>
      <c r="AB88" s="53">
        <v>80</v>
      </c>
      <c r="AC88" s="108"/>
    </row>
    <row r="89" spans="1:43" ht="53.4" x14ac:dyDescent="0.3">
      <c r="A89" s="73"/>
      <c r="B89" s="73"/>
      <c r="C89" s="73"/>
      <c r="D89" s="73"/>
      <c r="E89" s="73"/>
      <c r="F89" s="73"/>
      <c r="G89" s="49"/>
      <c r="H89" s="49"/>
      <c r="I89" s="49"/>
      <c r="J89" s="49"/>
      <c r="K89" s="49"/>
      <c r="L89" s="49"/>
      <c r="M89" s="49"/>
      <c r="N89" s="49"/>
      <c r="O89" s="49"/>
      <c r="P89" s="71" t="s">
        <v>155</v>
      </c>
      <c r="Q89" s="51" t="s">
        <v>8</v>
      </c>
      <c r="R89" s="53">
        <v>11</v>
      </c>
      <c r="S89" s="53">
        <v>100</v>
      </c>
      <c r="T89" s="53">
        <v>36</v>
      </c>
      <c r="U89" s="53">
        <v>36</v>
      </c>
      <c r="V89" s="53">
        <v>36</v>
      </c>
      <c r="W89" s="53">
        <v>36</v>
      </c>
      <c r="X89" s="53">
        <v>36</v>
      </c>
      <c r="Y89" s="53">
        <v>36</v>
      </c>
      <c r="Z89" s="53">
        <v>36</v>
      </c>
      <c r="AA89" s="53">
        <v>36</v>
      </c>
      <c r="AB89" s="53">
        <v>36</v>
      </c>
      <c r="AC89" s="108"/>
    </row>
    <row r="90" spans="1:43" s="63" customFormat="1" ht="54" x14ac:dyDescent="0.3">
      <c r="A90" s="46" t="s">
        <v>34</v>
      </c>
      <c r="B90" s="46" t="s">
        <v>40</v>
      </c>
      <c r="C90" s="46" t="s">
        <v>41</v>
      </c>
      <c r="D90" s="46" t="s">
        <v>38</v>
      </c>
      <c r="E90" s="46" t="s">
        <v>34</v>
      </c>
      <c r="F90" s="46" t="s">
        <v>36</v>
      </c>
      <c r="G90" s="46" t="s">
        <v>43</v>
      </c>
      <c r="H90" s="46" t="s">
        <v>54</v>
      </c>
      <c r="I90" s="46" t="s">
        <v>56</v>
      </c>
      <c r="J90" s="46" t="s">
        <v>57</v>
      </c>
      <c r="K90" s="46" t="s">
        <v>34</v>
      </c>
      <c r="L90" s="46" t="s">
        <v>34</v>
      </c>
      <c r="M90" s="46" t="s">
        <v>39</v>
      </c>
      <c r="N90" s="46" t="s">
        <v>75</v>
      </c>
      <c r="O90" s="46" t="s">
        <v>47</v>
      </c>
      <c r="P90" s="143" t="s">
        <v>102</v>
      </c>
      <c r="Q90" s="47" t="s">
        <v>173</v>
      </c>
      <c r="R90" s="54">
        <v>200</v>
      </c>
      <c r="S90" s="54">
        <v>250</v>
      </c>
      <c r="T90" s="54">
        <v>400</v>
      </c>
      <c r="U90" s="54">
        <v>1000</v>
      </c>
      <c r="V90" s="54">
        <v>1000</v>
      </c>
      <c r="W90" s="54">
        <v>1000</v>
      </c>
      <c r="X90" s="54">
        <v>1000</v>
      </c>
      <c r="Y90" s="54">
        <v>1000</v>
      </c>
      <c r="Z90" s="54">
        <v>1000</v>
      </c>
      <c r="AA90" s="54">
        <v>1000</v>
      </c>
      <c r="AB90" s="54">
        <v>1000</v>
      </c>
      <c r="AC90" s="108"/>
      <c r="AD90" s="60"/>
      <c r="AE90" s="60"/>
      <c r="AF90" s="61"/>
      <c r="AG90" s="61"/>
      <c r="AH90" s="62"/>
      <c r="AI90" s="62"/>
      <c r="AJ90" s="62"/>
      <c r="AK90" s="62"/>
      <c r="AL90" s="62"/>
      <c r="AM90" s="62"/>
      <c r="AN90" s="62"/>
      <c r="AO90" s="62"/>
      <c r="AP90" s="62"/>
      <c r="AQ90" s="62"/>
    </row>
    <row r="91" spans="1:43" ht="53.4" x14ac:dyDescent="0.3">
      <c r="A91" s="73"/>
      <c r="B91" s="73"/>
      <c r="C91" s="73"/>
      <c r="D91" s="73"/>
      <c r="E91" s="73"/>
      <c r="F91" s="73"/>
      <c r="G91" s="49"/>
      <c r="H91" s="49"/>
      <c r="I91" s="49"/>
      <c r="J91" s="49"/>
      <c r="K91" s="49"/>
      <c r="L91" s="49"/>
      <c r="M91" s="49"/>
      <c r="N91" s="49"/>
      <c r="O91" s="49"/>
      <c r="P91" s="71" t="s">
        <v>156</v>
      </c>
      <c r="Q91" s="51" t="s">
        <v>4</v>
      </c>
      <c r="R91" s="53">
        <v>80</v>
      </c>
      <c r="S91" s="53">
        <v>80</v>
      </c>
      <c r="T91" s="53">
        <v>80</v>
      </c>
      <c r="U91" s="53">
        <v>80</v>
      </c>
      <c r="V91" s="53">
        <v>80</v>
      </c>
      <c r="W91" s="53">
        <v>80</v>
      </c>
      <c r="X91" s="53">
        <v>80</v>
      </c>
      <c r="Y91" s="53">
        <v>80</v>
      </c>
      <c r="Z91" s="53">
        <v>80</v>
      </c>
      <c r="AA91" s="53">
        <v>80</v>
      </c>
      <c r="AB91" s="53">
        <v>80</v>
      </c>
      <c r="AC91" s="183"/>
    </row>
    <row r="92" spans="1:43" ht="53.4" x14ac:dyDescent="0.3">
      <c r="A92" s="73"/>
      <c r="B92" s="73"/>
      <c r="C92" s="73"/>
      <c r="D92" s="73"/>
      <c r="E92" s="73"/>
      <c r="F92" s="73"/>
      <c r="G92" s="49"/>
      <c r="H92" s="49"/>
      <c r="I92" s="49"/>
      <c r="J92" s="49"/>
      <c r="K92" s="49"/>
      <c r="L92" s="49"/>
      <c r="M92" s="49"/>
      <c r="N92" s="49"/>
      <c r="O92" s="49"/>
      <c r="P92" s="71" t="s">
        <v>157</v>
      </c>
      <c r="Q92" s="51" t="s">
        <v>4</v>
      </c>
      <c r="R92" s="53">
        <v>100</v>
      </c>
      <c r="S92" s="53">
        <v>100</v>
      </c>
      <c r="T92" s="53">
        <v>100</v>
      </c>
      <c r="U92" s="53">
        <v>100</v>
      </c>
      <c r="V92" s="53">
        <v>100</v>
      </c>
      <c r="W92" s="53">
        <v>100</v>
      </c>
      <c r="X92" s="53">
        <v>100</v>
      </c>
      <c r="Y92" s="53">
        <v>100</v>
      </c>
      <c r="Z92" s="53">
        <v>100</v>
      </c>
      <c r="AA92" s="53">
        <v>100</v>
      </c>
      <c r="AB92" s="53">
        <v>100</v>
      </c>
      <c r="AC92" s="183"/>
    </row>
    <row r="93" spans="1:43" s="1" customFormat="1" ht="53.4" x14ac:dyDescent="0.3">
      <c r="A93" s="73"/>
      <c r="B93" s="73"/>
      <c r="C93" s="73"/>
      <c r="D93" s="73"/>
      <c r="E93" s="73"/>
      <c r="F93" s="73"/>
      <c r="G93" s="49"/>
      <c r="H93" s="49"/>
      <c r="I93" s="49"/>
      <c r="J93" s="49"/>
      <c r="K93" s="49"/>
      <c r="L93" s="49"/>
      <c r="M93" s="49"/>
      <c r="N93" s="49"/>
      <c r="O93" s="49"/>
      <c r="P93" s="71" t="s">
        <v>158</v>
      </c>
      <c r="Q93" s="51" t="s">
        <v>8</v>
      </c>
      <c r="R93" s="53">
        <v>60</v>
      </c>
      <c r="S93" s="53">
        <v>60</v>
      </c>
      <c r="T93" s="53">
        <v>60</v>
      </c>
      <c r="U93" s="53">
        <v>60</v>
      </c>
      <c r="V93" s="53">
        <v>60</v>
      </c>
      <c r="W93" s="53">
        <v>60</v>
      </c>
      <c r="X93" s="53">
        <v>60</v>
      </c>
      <c r="Y93" s="53">
        <v>60</v>
      </c>
      <c r="Z93" s="53">
        <v>60</v>
      </c>
      <c r="AA93" s="53">
        <v>60</v>
      </c>
      <c r="AB93" s="53">
        <v>60</v>
      </c>
      <c r="AC93" s="183"/>
      <c r="AD93" s="8"/>
      <c r="AE93" s="8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</row>
    <row r="94" spans="1:43" s="66" customFormat="1" ht="72" x14ac:dyDescent="0.3">
      <c r="A94" s="46" t="s">
        <v>34</v>
      </c>
      <c r="B94" s="46" t="s">
        <v>40</v>
      </c>
      <c r="C94" s="46" t="s">
        <v>41</v>
      </c>
      <c r="D94" s="46" t="s">
        <v>38</v>
      </c>
      <c r="E94" s="46" t="s">
        <v>34</v>
      </c>
      <c r="F94" s="46" t="s">
        <v>36</v>
      </c>
      <c r="G94" s="46" t="s">
        <v>43</v>
      </c>
      <c r="H94" s="46" t="s">
        <v>54</v>
      </c>
      <c r="I94" s="46" t="s">
        <v>56</v>
      </c>
      <c r="J94" s="46" t="s">
        <v>58</v>
      </c>
      <c r="K94" s="46" t="s">
        <v>34</v>
      </c>
      <c r="L94" s="46" t="s">
        <v>35</v>
      </c>
      <c r="M94" s="46" t="s">
        <v>36</v>
      </c>
      <c r="N94" s="46" t="s">
        <v>75</v>
      </c>
      <c r="O94" s="46" t="s">
        <v>47</v>
      </c>
      <c r="P94" s="64" t="s">
        <v>60</v>
      </c>
      <c r="Q94" s="47" t="s">
        <v>173</v>
      </c>
      <c r="R94" s="54">
        <v>92691.7</v>
      </c>
      <c r="S94" s="54">
        <v>6086.5</v>
      </c>
      <c r="T94" s="54">
        <v>10000</v>
      </c>
      <c r="U94" s="54">
        <v>20000</v>
      </c>
      <c r="V94" s="54">
        <v>30000</v>
      </c>
      <c r="W94" s="54">
        <v>30000</v>
      </c>
      <c r="X94" s="54">
        <v>30000</v>
      </c>
      <c r="Y94" s="54">
        <v>30000</v>
      </c>
      <c r="Z94" s="54">
        <v>30000</v>
      </c>
      <c r="AA94" s="54">
        <v>30000</v>
      </c>
      <c r="AB94" s="54">
        <v>30000</v>
      </c>
      <c r="AC94" s="116"/>
      <c r="AD94" s="22"/>
      <c r="AE94" s="60"/>
      <c r="AF94" s="61"/>
      <c r="AG94" s="61"/>
      <c r="AH94" s="65"/>
      <c r="AI94" s="65"/>
      <c r="AJ94" s="65"/>
      <c r="AK94" s="65"/>
      <c r="AL94" s="65"/>
      <c r="AM94" s="65"/>
      <c r="AN94" s="65"/>
      <c r="AO94" s="65"/>
      <c r="AP94" s="65"/>
      <c r="AQ94" s="65"/>
    </row>
    <row r="95" spans="1:43" s="3" customFormat="1" ht="36" customHeight="1" x14ac:dyDescent="0.3">
      <c r="A95" s="73"/>
      <c r="B95" s="73"/>
      <c r="C95" s="73"/>
      <c r="D95" s="73"/>
      <c r="E95" s="73"/>
      <c r="F95" s="73"/>
      <c r="G95" s="49"/>
      <c r="H95" s="49"/>
      <c r="I95" s="49"/>
      <c r="J95" s="49"/>
      <c r="K95" s="49"/>
      <c r="L95" s="49"/>
      <c r="M95" s="49"/>
      <c r="N95" s="49"/>
      <c r="O95" s="49"/>
      <c r="P95" s="71" t="s">
        <v>159</v>
      </c>
      <c r="Q95" s="51" t="s">
        <v>171</v>
      </c>
      <c r="R95" s="72">
        <v>5</v>
      </c>
      <c r="S95" s="72">
        <v>1</v>
      </c>
      <c r="T95" s="72">
        <v>1</v>
      </c>
      <c r="U95" s="72">
        <v>1</v>
      </c>
      <c r="V95" s="72">
        <v>1</v>
      </c>
      <c r="W95" s="72">
        <v>1</v>
      </c>
      <c r="X95" s="72">
        <v>1</v>
      </c>
      <c r="Y95" s="72">
        <v>1</v>
      </c>
      <c r="Z95" s="72">
        <v>1</v>
      </c>
      <c r="AA95" s="72">
        <v>1</v>
      </c>
      <c r="AB95" s="72">
        <v>1</v>
      </c>
      <c r="AC95" s="108"/>
      <c r="AD95" s="22"/>
      <c r="AE95" s="8"/>
      <c r="AF95" s="9"/>
      <c r="AG95" s="9"/>
      <c r="AH95" s="14"/>
      <c r="AI95" s="14"/>
      <c r="AJ95" s="14"/>
      <c r="AK95" s="14"/>
      <c r="AL95" s="14"/>
      <c r="AM95" s="14"/>
      <c r="AN95" s="14"/>
      <c r="AO95" s="14"/>
      <c r="AP95" s="14"/>
      <c r="AQ95" s="14"/>
    </row>
    <row r="96" spans="1:43" s="63" customFormat="1" ht="60" customHeight="1" x14ac:dyDescent="0.3">
      <c r="A96" s="46" t="s">
        <v>34</v>
      </c>
      <c r="B96" s="46" t="s">
        <v>40</v>
      </c>
      <c r="C96" s="46" t="s">
        <v>41</v>
      </c>
      <c r="D96" s="46" t="s">
        <v>38</v>
      </c>
      <c r="E96" s="46" t="s">
        <v>34</v>
      </c>
      <c r="F96" s="46" t="s">
        <v>36</v>
      </c>
      <c r="G96" s="46" t="s">
        <v>43</v>
      </c>
      <c r="H96" s="46" t="s">
        <v>54</v>
      </c>
      <c r="I96" s="46" t="s">
        <v>56</v>
      </c>
      <c r="J96" s="46" t="s">
        <v>59</v>
      </c>
      <c r="K96" s="46" t="s">
        <v>34</v>
      </c>
      <c r="L96" s="46" t="s">
        <v>35</v>
      </c>
      <c r="M96" s="46" t="s">
        <v>36</v>
      </c>
      <c r="N96" s="46" t="s">
        <v>75</v>
      </c>
      <c r="O96" s="46" t="s">
        <v>47</v>
      </c>
      <c r="P96" s="64" t="s">
        <v>87</v>
      </c>
      <c r="Q96" s="47" t="s">
        <v>173</v>
      </c>
      <c r="R96" s="54">
        <v>4000</v>
      </c>
      <c r="S96" s="54">
        <v>2000</v>
      </c>
      <c r="T96" s="54">
        <v>2000</v>
      </c>
      <c r="U96" s="54">
        <v>4000</v>
      </c>
      <c r="V96" s="54">
        <v>5000</v>
      </c>
      <c r="W96" s="54">
        <v>5000</v>
      </c>
      <c r="X96" s="54">
        <v>5000</v>
      </c>
      <c r="Y96" s="54">
        <v>5000</v>
      </c>
      <c r="Z96" s="54">
        <v>5000</v>
      </c>
      <c r="AA96" s="54">
        <v>5000</v>
      </c>
      <c r="AB96" s="54">
        <v>5000</v>
      </c>
      <c r="AC96" s="108"/>
      <c r="AD96" s="60"/>
      <c r="AE96" s="60"/>
      <c r="AF96" s="61"/>
      <c r="AG96" s="61"/>
      <c r="AH96" s="62"/>
      <c r="AI96" s="62"/>
      <c r="AJ96" s="62"/>
      <c r="AK96" s="62"/>
      <c r="AL96" s="62"/>
      <c r="AM96" s="62"/>
      <c r="AN96" s="62"/>
      <c r="AO96" s="62"/>
      <c r="AP96" s="62"/>
      <c r="AQ96" s="62"/>
    </row>
    <row r="97" spans="1:43" s="69" customFormat="1" ht="36" hidden="1" customHeight="1" x14ac:dyDescent="0.3">
      <c r="A97" s="44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149" t="s">
        <v>126</v>
      </c>
      <c r="Q97" s="147" t="s">
        <v>51</v>
      </c>
      <c r="R97" s="45"/>
      <c r="S97" s="45">
        <v>1</v>
      </c>
      <c r="T97" s="45">
        <v>1</v>
      </c>
      <c r="U97" s="45">
        <v>1</v>
      </c>
      <c r="V97" s="45">
        <v>1</v>
      </c>
      <c r="W97" s="45">
        <v>1</v>
      </c>
      <c r="X97" s="45">
        <v>1</v>
      </c>
      <c r="Y97" s="45">
        <v>1</v>
      </c>
      <c r="Z97" s="45">
        <v>1</v>
      </c>
      <c r="AA97" s="45">
        <v>1</v>
      </c>
      <c r="AB97" s="45">
        <v>1</v>
      </c>
      <c r="AC97" s="104"/>
      <c r="AD97" s="60"/>
      <c r="AE97" s="60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</row>
    <row r="98" spans="1:43" s="66" customFormat="1" ht="71.400000000000006" x14ac:dyDescent="0.3">
      <c r="A98" s="46" t="s">
        <v>34</v>
      </c>
      <c r="B98" s="46" t="s">
        <v>40</v>
      </c>
      <c r="C98" s="46" t="s">
        <v>41</v>
      </c>
      <c r="D98" s="46" t="s">
        <v>38</v>
      </c>
      <c r="E98" s="46" t="s">
        <v>34</v>
      </c>
      <c r="F98" s="46" t="s">
        <v>36</v>
      </c>
      <c r="G98" s="46" t="s">
        <v>45</v>
      </c>
      <c r="H98" s="46" t="s">
        <v>54</v>
      </c>
      <c r="I98" s="46" t="s">
        <v>56</v>
      </c>
      <c r="J98" s="46" t="s">
        <v>73</v>
      </c>
      <c r="K98" s="46" t="s">
        <v>34</v>
      </c>
      <c r="L98" s="46" t="s">
        <v>35</v>
      </c>
      <c r="M98" s="46" t="s">
        <v>36</v>
      </c>
      <c r="N98" s="46" t="s">
        <v>74</v>
      </c>
      <c r="O98" s="46" t="s">
        <v>47</v>
      </c>
      <c r="P98" s="64" t="s">
        <v>100</v>
      </c>
      <c r="Q98" s="47" t="s">
        <v>173</v>
      </c>
      <c r="R98" s="54">
        <v>15490</v>
      </c>
      <c r="S98" s="54">
        <f>15160.7+90502.4</f>
        <v>105663.09999999999</v>
      </c>
      <c r="T98" s="54">
        <v>25000</v>
      </c>
      <c r="U98" s="54">
        <v>25000</v>
      </c>
      <c r="V98" s="54">
        <v>35000</v>
      </c>
      <c r="W98" s="54">
        <v>35000</v>
      </c>
      <c r="X98" s="54">
        <v>35000</v>
      </c>
      <c r="Y98" s="54">
        <v>35000</v>
      </c>
      <c r="Z98" s="54">
        <v>35000</v>
      </c>
      <c r="AA98" s="54">
        <v>35000</v>
      </c>
      <c r="AB98" s="54">
        <v>35000</v>
      </c>
      <c r="AC98" s="111"/>
      <c r="AD98" s="22"/>
      <c r="AE98" s="60"/>
      <c r="AF98" s="61"/>
      <c r="AG98" s="61"/>
      <c r="AH98" s="65"/>
      <c r="AI98" s="65"/>
      <c r="AJ98" s="65"/>
      <c r="AK98" s="65"/>
      <c r="AL98" s="65"/>
      <c r="AM98" s="65"/>
      <c r="AN98" s="65"/>
      <c r="AO98" s="65"/>
      <c r="AP98" s="65"/>
      <c r="AQ98" s="65"/>
    </row>
    <row r="99" spans="1:43" s="66" customFormat="1" ht="35.4" x14ac:dyDescent="0.3">
      <c r="A99" s="49"/>
      <c r="B99" s="49"/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71" t="s">
        <v>160</v>
      </c>
      <c r="Q99" s="51" t="s">
        <v>171</v>
      </c>
      <c r="R99" s="72">
        <v>7</v>
      </c>
      <c r="S99" s="72">
        <v>7</v>
      </c>
      <c r="T99" s="72">
        <v>7</v>
      </c>
      <c r="U99" s="72">
        <v>7</v>
      </c>
      <c r="V99" s="72">
        <v>7</v>
      </c>
      <c r="W99" s="72">
        <v>7</v>
      </c>
      <c r="X99" s="72">
        <v>7</v>
      </c>
      <c r="Y99" s="72">
        <v>7</v>
      </c>
      <c r="Z99" s="72">
        <v>7</v>
      </c>
      <c r="AA99" s="72">
        <v>7</v>
      </c>
      <c r="AB99" s="72">
        <v>7</v>
      </c>
      <c r="AC99" s="108"/>
      <c r="AD99" s="22"/>
      <c r="AE99" s="60"/>
      <c r="AF99" s="61"/>
      <c r="AG99" s="61"/>
      <c r="AH99" s="65"/>
      <c r="AI99" s="65"/>
      <c r="AJ99" s="65"/>
      <c r="AK99" s="65"/>
      <c r="AL99" s="65"/>
      <c r="AM99" s="65"/>
      <c r="AN99" s="65"/>
      <c r="AO99" s="65"/>
      <c r="AP99" s="65"/>
      <c r="AQ99" s="65"/>
    </row>
    <row r="100" spans="1:43" s="66" customFormat="1" ht="40.200000000000003" customHeight="1" x14ac:dyDescent="0.3">
      <c r="A100" s="46" t="s">
        <v>34</v>
      </c>
      <c r="B100" s="46" t="s">
        <v>40</v>
      </c>
      <c r="C100" s="46" t="s">
        <v>41</v>
      </c>
      <c r="D100" s="46" t="s">
        <v>38</v>
      </c>
      <c r="E100" s="46" t="s">
        <v>34</v>
      </c>
      <c r="F100" s="46" t="s">
        <v>36</v>
      </c>
      <c r="G100" s="46" t="s">
        <v>114</v>
      </c>
      <c r="H100" s="46" t="s">
        <v>54</v>
      </c>
      <c r="I100" s="46" t="s">
        <v>56</v>
      </c>
      <c r="J100" s="46" t="s">
        <v>61</v>
      </c>
      <c r="K100" s="46" t="s">
        <v>34</v>
      </c>
      <c r="L100" s="46" t="s">
        <v>35</v>
      </c>
      <c r="M100" s="46" t="s">
        <v>36</v>
      </c>
      <c r="N100" s="46" t="s">
        <v>115</v>
      </c>
      <c r="O100" s="46" t="s">
        <v>47</v>
      </c>
      <c r="P100" s="64" t="s">
        <v>116</v>
      </c>
      <c r="Q100" s="47" t="s">
        <v>173</v>
      </c>
      <c r="R100" s="54"/>
      <c r="S100" s="54">
        <v>59947</v>
      </c>
      <c r="T100" s="54">
        <v>65000</v>
      </c>
      <c r="U100" s="54">
        <v>65000</v>
      </c>
      <c r="V100" s="54">
        <v>65000</v>
      </c>
      <c r="W100" s="54">
        <v>65000</v>
      </c>
      <c r="X100" s="54">
        <v>65000</v>
      </c>
      <c r="Y100" s="54">
        <v>65000</v>
      </c>
      <c r="Z100" s="54">
        <v>65000</v>
      </c>
      <c r="AA100" s="54">
        <v>65000</v>
      </c>
      <c r="AB100" s="54">
        <v>65000</v>
      </c>
      <c r="AC100" s="111"/>
      <c r="AD100" s="22"/>
      <c r="AE100" s="60"/>
      <c r="AF100" s="61"/>
      <c r="AG100" s="61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</row>
    <row r="101" spans="1:43" s="66" customFormat="1" ht="53.4" hidden="1" x14ac:dyDescent="0.3">
      <c r="A101" s="49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148" t="s">
        <v>127</v>
      </c>
      <c r="Q101" s="147" t="s">
        <v>51</v>
      </c>
      <c r="R101" s="45"/>
      <c r="S101" s="45">
        <v>1</v>
      </c>
      <c r="T101" s="45">
        <v>1</v>
      </c>
      <c r="U101" s="45">
        <v>1</v>
      </c>
      <c r="V101" s="45">
        <v>1</v>
      </c>
      <c r="W101" s="45">
        <v>1</v>
      </c>
      <c r="X101" s="45">
        <v>1</v>
      </c>
      <c r="Y101" s="45">
        <v>1</v>
      </c>
      <c r="Z101" s="45">
        <v>1</v>
      </c>
      <c r="AA101" s="45">
        <v>1</v>
      </c>
      <c r="AB101" s="45">
        <v>1</v>
      </c>
      <c r="AC101" s="142"/>
      <c r="AD101" s="22"/>
      <c r="AE101" s="60"/>
      <c r="AF101" s="61"/>
      <c r="AG101" s="61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</row>
    <row r="102" spans="1:43" s="69" customFormat="1" ht="89.4" customHeight="1" x14ac:dyDescent="0.3">
      <c r="A102" s="68"/>
      <c r="B102" s="68"/>
      <c r="C102" s="68"/>
      <c r="D102" s="68"/>
      <c r="E102" s="68"/>
      <c r="F102" s="68"/>
      <c r="G102" s="68"/>
      <c r="H102" s="68"/>
      <c r="I102" s="55"/>
      <c r="J102" s="55"/>
      <c r="K102" s="55"/>
      <c r="L102" s="55"/>
      <c r="M102" s="55"/>
      <c r="N102" s="55"/>
      <c r="O102" s="55"/>
      <c r="P102" s="56" t="s">
        <v>161</v>
      </c>
      <c r="Q102" s="57" t="s">
        <v>173</v>
      </c>
      <c r="R102" s="58">
        <v>0</v>
      </c>
      <c r="S102" s="58">
        <v>0</v>
      </c>
      <c r="T102" s="58">
        <v>0</v>
      </c>
      <c r="U102" s="58">
        <v>0</v>
      </c>
      <c r="V102" s="58">
        <v>0</v>
      </c>
      <c r="W102" s="58">
        <v>0</v>
      </c>
      <c r="X102" s="58">
        <v>0</v>
      </c>
      <c r="Y102" s="58">
        <v>0</v>
      </c>
      <c r="Z102" s="58">
        <v>0</v>
      </c>
      <c r="AA102" s="58">
        <v>0</v>
      </c>
      <c r="AB102" s="58">
        <v>0</v>
      </c>
      <c r="AC102" s="108"/>
      <c r="AD102" s="60"/>
      <c r="AE102" s="60"/>
      <c r="AF102" s="61"/>
      <c r="AG102" s="61"/>
      <c r="AH102" s="61"/>
      <c r="AI102" s="61"/>
      <c r="AJ102" s="61"/>
      <c r="AK102" s="61"/>
      <c r="AL102" s="61"/>
      <c r="AM102" s="61"/>
      <c r="AN102" s="61"/>
      <c r="AO102" s="61"/>
      <c r="AP102" s="61"/>
      <c r="AQ102" s="61"/>
    </row>
    <row r="103" spans="1:43" s="69" customFormat="1" ht="36" customHeight="1" x14ac:dyDescent="0.3">
      <c r="A103" s="51"/>
      <c r="B103" s="51"/>
      <c r="C103" s="51"/>
      <c r="D103" s="51"/>
      <c r="E103" s="51"/>
      <c r="F103" s="51"/>
      <c r="G103" s="51"/>
      <c r="H103" s="51"/>
      <c r="I103" s="49"/>
      <c r="J103" s="49"/>
      <c r="K103" s="49"/>
      <c r="L103" s="49"/>
      <c r="M103" s="49"/>
      <c r="N103" s="49"/>
      <c r="O103" s="49"/>
      <c r="P103" s="71" t="s">
        <v>162</v>
      </c>
      <c r="Q103" s="51" t="s">
        <v>49</v>
      </c>
      <c r="R103" s="45">
        <f>R105+R107</f>
        <v>2300</v>
      </c>
      <c r="S103" s="45">
        <f t="shared" ref="S103:AB103" si="21">S105+S107</f>
        <v>2300</v>
      </c>
      <c r="T103" s="45">
        <f t="shared" si="21"/>
        <v>2300</v>
      </c>
      <c r="U103" s="45">
        <f t="shared" si="21"/>
        <v>2300</v>
      </c>
      <c r="V103" s="45">
        <f t="shared" si="21"/>
        <v>2300</v>
      </c>
      <c r="W103" s="45">
        <f t="shared" si="21"/>
        <v>2300</v>
      </c>
      <c r="X103" s="45">
        <f t="shared" si="21"/>
        <v>2300</v>
      </c>
      <c r="Y103" s="45">
        <f t="shared" si="21"/>
        <v>2300</v>
      </c>
      <c r="Z103" s="45">
        <f t="shared" si="21"/>
        <v>2300</v>
      </c>
      <c r="AA103" s="45">
        <f t="shared" si="21"/>
        <v>2300</v>
      </c>
      <c r="AB103" s="45">
        <f t="shared" si="21"/>
        <v>2300</v>
      </c>
      <c r="AC103" s="117"/>
      <c r="AD103" s="60"/>
      <c r="AE103" s="60"/>
      <c r="AF103" s="61"/>
      <c r="AG103" s="61"/>
      <c r="AH103" s="61"/>
      <c r="AI103" s="61"/>
      <c r="AJ103" s="61"/>
      <c r="AK103" s="61"/>
      <c r="AL103" s="61"/>
      <c r="AM103" s="61"/>
      <c r="AN103" s="61"/>
      <c r="AO103" s="61"/>
      <c r="AP103" s="61"/>
      <c r="AQ103" s="61"/>
    </row>
    <row r="104" spans="1:43" s="63" customFormat="1" ht="90" x14ac:dyDescent="0.3">
      <c r="A104" s="46"/>
      <c r="B104" s="46"/>
      <c r="C104" s="46"/>
      <c r="D104" s="46"/>
      <c r="E104" s="46"/>
      <c r="F104" s="46"/>
      <c r="G104" s="46"/>
      <c r="H104" s="46"/>
      <c r="I104" s="46"/>
      <c r="J104" s="46"/>
      <c r="K104" s="46"/>
      <c r="L104" s="46"/>
      <c r="M104" s="46"/>
      <c r="N104" s="46"/>
      <c r="O104" s="46"/>
      <c r="P104" s="64" t="s">
        <v>84</v>
      </c>
      <c r="Q104" s="47" t="s">
        <v>51</v>
      </c>
      <c r="R104" s="70">
        <v>1</v>
      </c>
      <c r="S104" s="70">
        <v>1</v>
      </c>
      <c r="T104" s="70">
        <v>1</v>
      </c>
      <c r="U104" s="70">
        <v>1</v>
      </c>
      <c r="V104" s="70">
        <v>1</v>
      </c>
      <c r="W104" s="70">
        <v>1</v>
      </c>
      <c r="X104" s="70">
        <v>1</v>
      </c>
      <c r="Y104" s="70">
        <v>1</v>
      </c>
      <c r="Z104" s="70">
        <v>1</v>
      </c>
      <c r="AA104" s="70">
        <v>1</v>
      </c>
      <c r="AB104" s="70">
        <v>1</v>
      </c>
      <c r="AC104" s="119"/>
      <c r="AD104" s="60"/>
      <c r="AE104" s="60"/>
      <c r="AF104" s="61"/>
      <c r="AG104" s="61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</row>
    <row r="105" spans="1:43" s="63" customFormat="1" ht="36" customHeight="1" x14ac:dyDescent="0.3">
      <c r="A105" s="49"/>
      <c r="B105" s="49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71" t="s">
        <v>163</v>
      </c>
      <c r="Q105" s="51" t="s">
        <v>49</v>
      </c>
      <c r="R105" s="45">
        <v>300</v>
      </c>
      <c r="S105" s="45">
        <v>300</v>
      </c>
      <c r="T105" s="45">
        <v>300</v>
      </c>
      <c r="U105" s="45">
        <v>300</v>
      </c>
      <c r="V105" s="45">
        <v>300</v>
      </c>
      <c r="W105" s="45">
        <v>300</v>
      </c>
      <c r="X105" s="45">
        <v>300</v>
      </c>
      <c r="Y105" s="45">
        <v>300</v>
      </c>
      <c r="Z105" s="45">
        <v>300</v>
      </c>
      <c r="AA105" s="45">
        <v>300</v>
      </c>
      <c r="AB105" s="45">
        <v>300</v>
      </c>
      <c r="AC105" s="119"/>
      <c r="AD105" s="60"/>
      <c r="AE105" s="60"/>
      <c r="AF105" s="61"/>
      <c r="AG105" s="61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</row>
    <row r="106" spans="1:43" s="63" customFormat="1" ht="54" x14ac:dyDescent="0.3">
      <c r="A106" s="46"/>
      <c r="B106" s="46"/>
      <c r="C106" s="46"/>
      <c r="D106" s="46"/>
      <c r="E106" s="46"/>
      <c r="F106" s="46"/>
      <c r="G106" s="46"/>
      <c r="H106" s="46"/>
      <c r="I106" s="46"/>
      <c r="J106" s="46"/>
      <c r="K106" s="46"/>
      <c r="L106" s="46"/>
      <c r="M106" s="46"/>
      <c r="N106" s="46"/>
      <c r="O106" s="46"/>
      <c r="P106" s="64" t="s">
        <v>85</v>
      </c>
      <c r="Q106" s="47" t="s">
        <v>51</v>
      </c>
      <c r="R106" s="70">
        <v>1</v>
      </c>
      <c r="S106" s="70">
        <v>1</v>
      </c>
      <c r="T106" s="70">
        <v>1</v>
      </c>
      <c r="U106" s="70">
        <v>1</v>
      </c>
      <c r="V106" s="70">
        <v>1</v>
      </c>
      <c r="W106" s="70">
        <v>1</v>
      </c>
      <c r="X106" s="70">
        <v>1</v>
      </c>
      <c r="Y106" s="70">
        <v>1</v>
      </c>
      <c r="Z106" s="70">
        <v>1</v>
      </c>
      <c r="AA106" s="70">
        <v>1</v>
      </c>
      <c r="AB106" s="70">
        <v>1</v>
      </c>
      <c r="AC106" s="119"/>
      <c r="AD106" s="60"/>
      <c r="AE106" s="60"/>
      <c r="AF106" s="61"/>
      <c r="AG106" s="61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</row>
    <row r="107" spans="1:43" ht="53.4" x14ac:dyDescent="0.3">
      <c r="A107" s="73"/>
      <c r="B107" s="73"/>
      <c r="C107" s="73"/>
      <c r="D107" s="73"/>
      <c r="E107" s="73"/>
      <c r="F107" s="73"/>
      <c r="G107" s="49"/>
      <c r="H107" s="49"/>
      <c r="I107" s="49"/>
      <c r="J107" s="49"/>
      <c r="K107" s="49"/>
      <c r="L107" s="49"/>
      <c r="M107" s="49"/>
      <c r="N107" s="49"/>
      <c r="O107" s="49"/>
      <c r="P107" s="50" t="s">
        <v>164</v>
      </c>
      <c r="Q107" s="51" t="s">
        <v>49</v>
      </c>
      <c r="R107" s="45">
        <v>2000</v>
      </c>
      <c r="S107" s="45">
        <v>2000</v>
      </c>
      <c r="T107" s="45">
        <v>2000</v>
      </c>
      <c r="U107" s="45">
        <v>2000</v>
      </c>
      <c r="V107" s="45">
        <v>2000</v>
      </c>
      <c r="W107" s="45">
        <v>2000</v>
      </c>
      <c r="X107" s="45">
        <v>2000</v>
      </c>
      <c r="Y107" s="45">
        <v>2000</v>
      </c>
      <c r="Z107" s="45">
        <v>2000</v>
      </c>
      <c r="AA107" s="45">
        <v>2000</v>
      </c>
      <c r="AB107" s="45">
        <v>2000</v>
      </c>
      <c r="AC107" s="119"/>
    </row>
    <row r="108" spans="1:43" s="63" customFormat="1" ht="53.4" x14ac:dyDescent="0.3">
      <c r="A108" s="46"/>
      <c r="B108" s="46"/>
      <c r="C108" s="46"/>
      <c r="D108" s="46"/>
      <c r="E108" s="46"/>
      <c r="F108" s="46"/>
      <c r="G108" s="46"/>
      <c r="H108" s="46"/>
      <c r="I108" s="46"/>
      <c r="J108" s="46"/>
      <c r="K108" s="46"/>
      <c r="L108" s="46"/>
      <c r="M108" s="46"/>
      <c r="N108" s="46"/>
      <c r="O108" s="46"/>
      <c r="P108" s="64" t="s">
        <v>86</v>
      </c>
      <c r="Q108" s="47" t="s">
        <v>51</v>
      </c>
      <c r="R108" s="70">
        <v>1</v>
      </c>
      <c r="S108" s="70">
        <v>1</v>
      </c>
      <c r="T108" s="70">
        <v>1</v>
      </c>
      <c r="U108" s="70">
        <v>1</v>
      </c>
      <c r="V108" s="70">
        <v>1</v>
      </c>
      <c r="W108" s="70">
        <v>1</v>
      </c>
      <c r="X108" s="70">
        <v>1</v>
      </c>
      <c r="Y108" s="70">
        <v>1</v>
      </c>
      <c r="Z108" s="70">
        <v>1</v>
      </c>
      <c r="AA108" s="70">
        <v>1</v>
      </c>
      <c r="AB108" s="70">
        <v>1</v>
      </c>
      <c r="AC108" s="119"/>
      <c r="AD108" s="60"/>
      <c r="AE108" s="60"/>
      <c r="AF108" s="61"/>
      <c r="AG108" s="61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</row>
    <row r="109" spans="1:43" s="69" customFormat="1" ht="36" customHeight="1" x14ac:dyDescent="0.3">
      <c r="A109" s="51"/>
      <c r="B109" s="51"/>
      <c r="C109" s="51"/>
      <c r="D109" s="51"/>
      <c r="E109" s="51"/>
      <c r="F109" s="51"/>
      <c r="G109" s="51"/>
      <c r="H109" s="51"/>
      <c r="I109" s="49"/>
      <c r="J109" s="49"/>
      <c r="K109" s="49"/>
      <c r="L109" s="49"/>
      <c r="M109" s="49"/>
      <c r="N109" s="49"/>
      <c r="O109" s="49"/>
      <c r="P109" s="71" t="s">
        <v>165</v>
      </c>
      <c r="Q109" s="51" t="s">
        <v>173</v>
      </c>
      <c r="R109" s="53">
        <v>40000</v>
      </c>
      <c r="S109" s="53">
        <v>39000</v>
      </c>
      <c r="T109" s="53">
        <v>39000</v>
      </c>
      <c r="U109" s="53">
        <v>39000</v>
      </c>
      <c r="V109" s="53">
        <v>39000</v>
      </c>
      <c r="W109" s="53">
        <v>39000</v>
      </c>
      <c r="X109" s="53">
        <v>39000</v>
      </c>
      <c r="Y109" s="53">
        <v>39000</v>
      </c>
      <c r="Z109" s="53">
        <v>39000</v>
      </c>
      <c r="AA109" s="53">
        <v>39000</v>
      </c>
      <c r="AB109" s="53">
        <v>39000</v>
      </c>
      <c r="AC109" s="117"/>
      <c r="AD109" s="60"/>
      <c r="AE109" s="60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</row>
    <row r="110" spans="1:43" ht="13.8" customHeight="1" x14ac:dyDescent="0.3">
      <c r="A110" s="184"/>
      <c r="B110" s="184"/>
      <c r="C110" s="184"/>
      <c r="D110" s="184"/>
      <c r="E110" s="184"/>
      <c r="F110" s="184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84"/>
      <c r="V110" s="184"/>
      <c r="W110" s="184"/>
      <c r="X110" s="184"/>
      <c r="Y110" s="184"/>
      <c r="Z110" s="184"/>
      <c r="AA110" s="184"/>
      <c r="AB110" s="184"/>
    </row>
    <row r="111" spans="1:43" ht="36" customHeight="1" x14ac:dyDescent="0.3">
      <c r="A111" s="167" t="s">
        <v>121</v>
      </c>
      <c r="B111" s="167"/>
      <c r="C111" s="167"/>
      <c r="D111" s="167"/>
      <c r="E111" s="167"/>
      <c r="F111" s="167"/>
      <c r="G111" s="167"/>
      <c r="H111" s="167"/>
      <c r="I111" s="167"/>
      <c r="J111" s="167"/>
      <c r="K111" s="167"/>
      <c r="L111" s="167"/>
      <c r="M111" s="167"/>
      <c r="N111" s="167"/>
      <c r="O111" s="167"/>
      <c r="P111" s="167"/>
      <c r="Q111" s="167"/>
      <c r="R111" s="167"/>
      <c r="S111" s="167"/>
      <c r="T111" s="167"/>
      <c r="U111" s="167"/>
      <c r="V111" s="167"/>
      <c r="W111" s="167"/>
      <c r="X111" s="167"/>
      <c r="Y111" s="167"/>
      <c r="Z111" s="167"/>
      <c r="AA111" s="167"/>
    </row>
    <row r="119" spans="17:17" x14ac:dyDescent="0.3">
      <c r="Q119" s="76" t="s">
        <v>48</v>
      </c>
    </row>
  </sheetData>
  <mergeCells count="30">
    <mergeCell ref="AC91:AC93"/>
    <mergeCell ref="A110:AB110"/>
    <mergeCell ref="E18:F18"/>
    <mergeCell ref="T1:AB1"/>
    <mergeCell ref="Q17:Q18"/>
    <mergeCell ref="P17:P18"/>
    <mergeCell ref="T2:AB2"/>
    <mergeCell ref="A5:V5"/>
    <mergeCell ref="R17:R18"/>
    <mergeCell ref="S17:AB17"/>
    <mergeCell ref="A3:AB3"/>
    <mergeCell ref="A4:AB4"/>
    <mergeCell ref="A6:AB6"/>
    <mergeCell ref="A8:AB8"/>
    <mergeCell ref="A9:AB9"/>
    <mergeCell ref="A10:AB10"/>
    <mergeCell ref="A11:AB11"/>
    <mergeCell ref="A12:AB12"/>
    <mergeCell ref="A13:AB13"/>
    <mergeCell ref="A14:AB14"/>
    <mergeCell ref="A111:AA111"/>
    <mergeCell ref="P29:P31"/>
    <mergeCell ref="Q29:Q31"/>
    <mergeCell ref="A15:AB15"/>
    <mergeCell ref="H18:J18"/>
    <mergeCell ref="A17:J17"/>
    <mergeCell ref="K18:M18"/>
    <mergeCell ref="K17:N17"/>
    <mergeCell ref="O17:O18"/>
    <mergeCell ref="A18:B18"/>
  </mergeCells>
  <pageMargins left="0.31496062992125984" right="0.31496062992125984" top="0.39370078740157483" bottom="0.39370078740157483" header="0" footer="0"/>
  <pageSetup paperSize="9" scale="40" fitToHeight="0" orientation="landscape" r:id="rId1"/>
  <headerFooter differentFirst="1">
    <oddHeader>&amp;C 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:B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Всего-дор</vt:lpstr>
      <vt:lpstr>Лист1</vt:lpstr>
      <vt:lpstr>'Всего-дор'!Заголовки_для_печати</vt:lpstr>
      <vt:lpstr>'Всего-дор'!Область_печати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2025-09-23T13:09:17Z</dcterms:modified>
</cp:coreProperties>
</file>